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474" documentId="120_S{2AC9BD13-BADA-5192-A53E-5A8FF88502F6}" xr6:coauthVersionLast="47" xr6:coauthVersionMax="47" xr10:uidLastSave="{F98E136D-EC37-43FA-A3C0-04E4B93CF388}"/>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<sst xmlns="http://schemas.openxmlformats.org/spreadsheetml/2006/main" count="180290" uniqueCount="39130">
  <si>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</si>
  <si>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</si>
  <si>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</si>
  <si>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</si>
  <si>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</si>
  <si>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</si>
  <si>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</si>
  <si>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</si>
  <si>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</si>
  <si>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</si>
  <si>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</si>
  <si>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</si>
  <si>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</si>
  <si>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</si>
  <si>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</si>
  <si>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</si>
  <si>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</si>
  <si>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</si>
  <si>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</si>
  <si>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</si>
  <si>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</si>
  <si>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</si>
  <si>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</si>
  <si>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</si>
  <si>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</si>
  <si>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</si>
  <si>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</si>
  <si>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</si>
  <si>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</si>
  <si>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</si>
  <si>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</si>
  <si>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</si>
  <si>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</si>
  <si>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</si>
  <si>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</si>
  <si>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</si>
  <si>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</si>
  <si>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</si>
  <si>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</si>
  <si>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</si>
  <si>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</si>
  <si>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</si>
  <si>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</si>
  <si>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</si>
  <si>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</si>
  <si>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</si>
  <si>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</si>
  <si>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</si>
  <si>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</si>
  <si>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</si>
  <si>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</si>
  <si>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</si>
  <si>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</si>
  <si>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</si>
  <si>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</si>
  <si>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</si>
  <si>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</si>
  <si>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</si>
  <si>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</si>
  <si>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</si>
  <si>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</si>
  <si>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</si>
  <si>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</si>
  <si>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</si>
  <si>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</si>
  <si>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</si>
  <si>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</si>
  <si>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</si>
  <si>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</si>
  <si>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</si>
  <si>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</si>
  <si>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</si>
  <si>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</si>
  <si>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</si>
  <si>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</si>
  <si>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</si>
  <si>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</si>
  <si>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</si>
  <si>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</si>
  <si>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</si>
  <si>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</si>
  <si>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</si>
  <si>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</si>
  <si>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</si>
  <si>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</si>
  <si>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</si>
  <si>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</si>
  <si>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</si>
  <si>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</si>
  <si>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</si>
  <si>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</si>
  <si>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</si>
  <si>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</si>
  <si>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</si>
  <si>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</si>
  <si>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</si>
  <si>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</si>
  <si>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</si>
  <si>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</si>
  <si>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</si>
  <si>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</si>
  <si>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</si>
  <si>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</si>
  <si>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</si>
  <si>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</si>
  <si>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</si>
  <si>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</si>
  <si>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</si>
  <si>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</si>
  <si>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</si>
  <si>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</si>
  <si>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</si>
  <si>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</si>
  <si>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</si>
  <si>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</si>
  <si>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</si>
  <si>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</si>
  <si>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</si>
  <si>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</si>
  <si>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</si>
  <si>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</si>
  <si>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</si>
  <si>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</si>
  <si>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</si>
  <si>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</si>
  <si>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</si>
  <si>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</si>
  <si>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</si>
  <si>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</si>
  <si>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</si>
  <si>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</si>
  <si>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</si>
  <si>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</si>
  <si>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</si>
  <si>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</si>
  <si>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</si>
  <si>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</si>
  <si>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</si>
  <si>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</si>
  <si>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</si>
  <si>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</si>
  <si>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</si>
  <si>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</si>
  <si>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</si>
  <si>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</si>
  <si>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</si>
  <si>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</si>
  <si>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</si>
  <si>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</si>
  <si>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</si>
  <si>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</si>
  <si>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</si>
  <si>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</si>
  <si>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</si>
  <si>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</si>
  <si>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</si>
  <si>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</si>
  <si>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</si>
  <si>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</si>
  <si>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</si>
  <si>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</si>
  <si>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</si>
  <si>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</si>
  <si>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</si>
  <si>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</si>
  <si>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</si>
  <si>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</si>
  <si>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</si>
  <si>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</si>
  <si>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</si>
  <si>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</si>
  <si>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</si>
  <si>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</si>
  <si>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</si>
  <si>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</si>
  <si>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</si>
  <si>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</si>
  <si>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</si>
  <si>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</si>
  <si>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</si>
  <si>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</si>
  <si>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</si>
  <si>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</si>
  <si>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</si>
  <si>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</si>
  <si>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</si>
  <si>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</si>
  <si>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</si>
  <si>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</si>
  <si>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</si>
  <si>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</si>
  <si>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</si>
  <si>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</si>
  <si>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</si>
  <si>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</si>
  <si>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</si>
  <si>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</si>
  <si>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</si>
  <si>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</si>
  <si>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</si>
  <si>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</si>
  <si>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</si>
  <si>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</si>
  <si>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</si>
  <si>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</si>
  <si>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</si>
  <si>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</si>
  <si>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</si>
  <si>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</si>
  <si>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</si>
  <si>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</si>
  <si>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</si>
  <si>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</si>
  <si>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</si>
  <si>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</si>
  <si>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</si>
  <si>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</si>
  <si>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</si>
  <si>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</si>
  <si>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</si>
  <si>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</si>
  <si>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</si>
  <si>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</si>
  <si>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</si>
  <si>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</si>
  <si>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</si>
  <si>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</si>
  <si>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</si>
  <si>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</si>
  <si>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</si>
  <si>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</si>
  <si>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</si>
  <si>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</si>
  <si>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</si>
  <si>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</si>
  <si>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</si>
  <si>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</si>
  <si>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</si>
  <si>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</si>
  <si>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</si>
  <si>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</si>
  <si>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</si>
  <si>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</si>
  <si>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</si>
  <si>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</si>
  <si>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</si>
  <si>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</si>
  <si>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</si>
  <si>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</si>
  <si>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</si>
  <si>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</si>
  <si>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</si>
  <si>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</si>
  <si>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</si>
  <si>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</si>
  <si>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</si>
  <si>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</si>
  <si>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</si>
  <si>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</si>
  <si>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</si>
  <si>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</si>
  <si>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</si>
  <si>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</si>
  <si>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</si>
  <si>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</si>
  <si>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</si>
  <si>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</si>
  <si>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</si>
  <si>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</si>
  <si>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</si>
  <si>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</si>
  <si>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</si>
  <si>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</si>
  <si>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</si>
  <si>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</si>
  <si>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</si>
  <si>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</si>
  <si>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</si>
  <si>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</si>
  <si>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</si>
  <si>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</si>
  <si>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</si>
  <si>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</si>
  <si>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</si>
  <si>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</si>
  <si>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</si>
  <si>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</si>
  <si>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</si>
  <si>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</si>
  <si>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</si>
  <si>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</si>
  <si>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</si>
  <si>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</si>
  <si>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</si>
  <si>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</si>
  <si>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</si>
  <si>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</si>
  <si>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</si>
  <si>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</si>
  <si>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</si>
  <si>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</si>
  <si>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</si>
  <si>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</si>
  <si>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</si>
  <si>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</si>
  <si>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</si>
  <si>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</si>
  <si>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</si>
  <si>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</si>
  <si>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</si>
  <si>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</si>
  <si>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</si>
  <si>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</si>
  <si>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</si>
  <si>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</si>
  <si>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</si>
  <si>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</si>
  <si>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</si>
  <si>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</si>
  <si>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</si>
  <si>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</si>
  <si>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</si>
  <si>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</si>
  <si>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</si>
  <si>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</si>
  <si>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</si>
  <si>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</si>
  <si>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</si>
  <si>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</si>
  <si>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</si>
  <si>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</si>
  <si>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</si>
  <si>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</si>
  <si>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</si>
  <si>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</si>
  <si>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</si>
  <si>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</si>
  <si>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</si>
  <si>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</si>
  <si>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</si>
  <si>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</si>
  <si>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</si>
  <si>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</si>
  <si>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</si>
  <si>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</si>
  <si>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</si>
  <si>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</si>
  <si>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</si>
  <si>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</si>
  <si>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</si>
  <si>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</si>
  <si>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</si>
  <si>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</si>
  <si>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</si>
  <si>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</si>
  <si>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</si>
  <si>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</si>
  <si>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</si>
  <si>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</si>
  <si>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</si>
  <si>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</si>
  <si>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</si>
  <si>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</si>
  <si>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</si>
  <si>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</si>
  <si>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</si>
  <si>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</si>
  <si>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</si>
  <si>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</si>
  <si>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</si>
  <si>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</si>
  <si>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</si>
  <si>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</si>
  <si>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</si>
  <si>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</si>
  <si>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</si>
  <si>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</si>
  <si>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</si>
  <si>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</si>
  <si>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</si>
  <si>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</si>
  <si>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</si>
  <si>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</si>
  <si>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</si>
  <si>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</si>
  <si>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</si>
  <si>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</si>
  <si>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</si>
  <si>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</si>
  <si>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</si>
  <si>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</si>
  <si>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</si>
  <si>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</si>
  <si>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</si>
  <si>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</si>
  <si>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</si>
  <si>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</si>
  <si>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</si>
  <si>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</si>
  <si>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</si>
  <si>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</si>
  <si>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</si>
  <si>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</si>
  <si>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</si>
  <si>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</si>
  <si>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</si>
  <si>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</si>
  <si>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</si>
  <si>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</si>
  <si>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</si>
  <si>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</si>
  <si>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</si>
  <si>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</si>
  <si>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</si>
  <si>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</si>
  <si>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</si>
  <si>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</si>
  <si>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</si>
  <si>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</si>
  <si>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</si>
  <si>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</si>
  <si>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</si>
  <si>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</si>
  <si>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</si>
  <si>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</si>
  <si>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</si>
  <si>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</si>
  <si>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</si>
  <si>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</si>
  <si>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</si>
  <si>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</si>
  <si>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</si>
  <si>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</si>
  <si>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</si>
  <si>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</si>
  <si>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</si>
  <si>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</si>
  <si>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</si>
  <si>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</si>
  <si>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</si>
  <si>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</si>
  <si>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</si>
  <si>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</si>
  <si>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</si>
  <si>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</si>
  <si>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</si>
  <si>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</si>
  <si>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</si>
  <si>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</si>
  <si>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</si>
  <si>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</si>
  <si>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</si>
  <si>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</si>
  <si>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</si>
  <si>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</si>
  <si>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</si>
  <si>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</si>
  <si>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</si>
  <si>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</si>
  <si>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</si>
  <si>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</si>
  <si>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</si>
  <si>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</si>
  <si>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</si>
  <si>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</si>
  <si>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</si>
  <si>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</si>
  <si>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</si>
  <si>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</si>
  <si>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</si>
  <si>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</si>
  <si>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</si>
  <si>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</si>
  <si>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</si>
  <si>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</si>
  <si>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</si>
  <si>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</si>
  <si>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</si>
  <si>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</si>
  <si>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</si>
  <si>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</si>
  <si>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</si>
  <si>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</si>
  <si>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</si>
  <si>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</si>
  <si>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</si>
  <si>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</si>
  <si>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</si>
  <si>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</si>
  <si>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</si>
  <si>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</si>
  <si>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</si>
  <si>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</si>
  <si>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</si>
  <si>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</si>
  <si>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</si>
  <si>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</si>
  <si>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</si>
  <si>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</si>
  <si>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</si>
  <si>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</si>
  <si>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</si>
  <si>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</si>
  <si>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</si>
  <si>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</si>
  <si>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</si>
  <si>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</si>
  <si>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</si>
  <si>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</si>
  <si>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</si>
  <si>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</si>
  <si>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</si>
  <si>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</si>
  <si>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</si>
  <si>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</si>
  <si>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</si>
  <si>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</si>
  <si>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</si>
  <si>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</si>
  <si>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</si>
  <si>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</si>
  <si>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</si>
  <si>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</si>
  <si>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</si>
  <si>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</si>
  <si>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</si>
  <si>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</si>
  <si>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</si>
  <si>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</si>
  <si>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</si>
  <si>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</si>
  <si>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</si>
  <si>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</si>
  <si>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</si>
  <si>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</si>
  <si>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</si>
  <si>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</si>
  <si>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</si>
  <si>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</si>
  <si>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</si>
  <si>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</si>
  <si>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</si>
  <si>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</si>
  <si>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</si>
  <si>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</si>
  <si>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</si>
  <si>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</si>
  <si>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</si>
  <si>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</si>
  <si>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</si>
  <si>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</si>
  <si>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</si>
  <si>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</si>
  <si>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</si>
  <si>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</si>
  <si>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</si>
  <si>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</si>
  <si>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</si>
  <si>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</si>
  <si>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</si>
  <si>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</si>
  <si>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</si>
  <si>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</si>
  <si>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</si>
  <si>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</si>
  <si>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</si>
  <si>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</si>
  <si>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</si>
  <si>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</si>
  <si>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</si>
  <si>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</si>
  <si>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</si>
  <si>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</si>
  <si>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</si>
  <si>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</si>
  <si>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</si>
  <si>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</si>
  <si>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</si>
  <si>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</si>
  <si>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</si>
  <si>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</si>
  <si>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</si>
  <si>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</si>
  <si>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</si>
  <si>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</si>
  <si>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</si>
  <si>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</si>
  <si>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</si>
  <si>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</si>
  <si>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</si>
  <si>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</si>
  <si>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</si>
  <si>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</si>
  <si>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</si>
  <si>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</si>
  <si>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</si>
  <si>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</si>
  <si>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</si>
  <si>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</si>
  <si>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</si>
  <si>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</si>
  <si>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</si>
  <si>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</si>
  <si>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</si>
  <si>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</si>
  <si>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</si>
  <si>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</si>
  <si>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</si>
  <si>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</si>
  <si>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</si>
  <si>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</si>
  <si>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</si>
  <si>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</si>
  <si>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</si>
  <si>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</si>
  <si>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</si>
  <si>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</si>
  <si>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</si>
  <si>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</si>
  <si>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</si>
  <si>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</si>
  <si>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</si>
  <si>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</si>
  <si>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</si>
  <si>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</si>
  <si>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</si>
  <si>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</si>
  <si>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</si>
  <si>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</si>
  <si>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</si>
  <si>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</si>
  <si>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</si>
  <si>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</si>
  <si>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</si>
  <si>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</si>
  <si>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</si>
  <si>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</si>
  <si>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</si>
  <si>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</si>
  <si>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</si>
  <si>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</si>
  <si>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</si>
  <si>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</si>
  <si>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</si>
  <si>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</si>
  <si>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</si>
  <si>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</si>
  <si>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</si>
  <si>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</si>
  <si>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</si>
  <si>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</si>
  <si>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</si>
  <si>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</si>
  <si>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</si>
  <si>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</si>
  <si>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</si>
  <si>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</si>
  <si>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</si>
  <si>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</si>
  <si>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</si>
  <si>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</si>
  <si>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</si>
  <si>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</si>
  <si>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</si>
  <si>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</si>
  <si>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</si>
  <si>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</si>
  <si>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</si>
  <si>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</si>
  <si>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</si>
  <si>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</si>
  <si>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</si>
  <si>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</si>
  <si>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</si>
  <si>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</si>
  <si>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</si>
  <si>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</si>
  <si>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</si>
  <si>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</si>
  <si>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</si>
  <si>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</si>
  <si>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</si>
  <si>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</si>
  <si>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</si>
  <si>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</si>
  <si>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</si>
  <si>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</si>
  <si>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</si>
  <si>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</si>
  <si>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</si>
  <si>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</si>
  <si>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</si>
  <si>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</si>
  <si>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</si>
  <si>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</si>
  <si>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</si>
  <si>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</si>
  <si>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</si>
  <si>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</si>
  <si>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</si>
  <si>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</si>
  <si>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</si>
  <si>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</si>
  <si>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</si>
  <si>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</si>
  <si>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</si>
  <si>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</si>
  <si>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</si>
  <si>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</si>
  <si>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</si>
  <si>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</si>
  <si>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</si>
  <si>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</si>
  <si>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</si>
  <si>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</si>
  <si>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</si>
  <si>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</si>
  <si>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</si>
  <si>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</si>
  <si>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</si>
  <si>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</si>
  <si>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</si>
  <si>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</si>
  <si>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</si>
  <si>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</si>
  <si>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</si>
  <si>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</si>
  <si>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</si>
  <si>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</si>
  <si>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</si>
  <si>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</si>
  <si>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</si>
  <si>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</si>
  <si>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</si>
  <si>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</si>
  <si>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</si>
  <si>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</si>
  <si>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</si>
  <si>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</si>
  <si>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</si>
  <si>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</si>
  <si>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</si>
  <si>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</si>
  <si>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</si>
  <si>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</si>
  <si>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</si>
  <si>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</si>
  <si>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</si>
  <si>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</si>
  <si>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</si>
  <si>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</si>
  <si>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</si>
  <si>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</si>
  <si>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</si>
  <si>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</si>
  <si>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</si>
  <si>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</si>
  <si>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</si>
  <si>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</si>
  <si>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</si>
  <si>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</si>
  <si>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</si>
  <si>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</si>
  <si>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</si>
  <si>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</si>
  <si>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</si>
  <si>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</si>
  <si>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</si>
  <si>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</si>
  <si>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</si>
  <si>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</si>
  <si>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</si>
  <si>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</si>
  <si>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</si>
  <si>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</si>
  <si>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</si>
  <si>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</si>
  <si>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</si>
  <si>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</si>
  <si>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</si>
  <si>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</si>
  <si>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</si>
  <si>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</si>
  <si>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</si>
  <si>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</si>
  <si>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</si>
  <si>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</si>
  <si>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</si>
  <si>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</si>
  <si>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</si>
  <si>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</si>
  <si>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</si>
  <si>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</si>
  <si>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</si>
  <si>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</si>
  <si>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</si>
  <si>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</si>
  <si>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</si>
  <si>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</si>
  <si>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</si>
  <si>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</si>
  <si>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</si>
  <si>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</si>
  <si>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</si>
  <si>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</si>
  <si>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</si>
  <si>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</si>
  <si>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</si>
  <si>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</si>
  <si>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</si>
  <si>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</si>
  <si>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</si>
  <si>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</si>
  <si>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</si>
  <si>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</si>
  <si>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</si>
  <si>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</si>
  <si>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</si>
  <si>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</si>
  <si>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</si>
  <si>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</si>
  <si>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</si>
  <si>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</si>
  <si>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</si>
  <si>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</si>
  <si>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</si>
  <si>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</si>
  <si>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</si>
  <si>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</si>
  <si>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</si>
  <si>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</si>
  <si>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</si>
  <si>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</si>
  <si>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</si>
  <si>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</si>
  <si>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</si>
  <si>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</si>
  <si>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</si>
  <si>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</si>
  <si>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</si>
  <si>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</si>
  <si>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</si>
  <si>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</si>
  <si>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</si>
  <si>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</si>
  <si>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</si>
  <si>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</si>
  <si>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</si>
  <si>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</si>
  <si>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</si>
  <si>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</si>
  <si>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</si>
  <si>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</si>
  <si>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</si>
  <si>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</si>
  <si>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</si>
  <si>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</si>
  <si>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</si>
  <si>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</si>
  <si>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</si>
  <si>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</si>
  <si>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</si>
  <si>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</si>
  <si>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</si>
  <si>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</si>
  <si>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</si>
  <si>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</si>
  <si>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</si>
  <si>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</si>
  <si>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</si>
  <si>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</si>
  <si>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</si>
  <si>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</si>
  <si>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</si>
  <si>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</si>
  <si>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</si>
  <si>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</si>
  <si>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</si>
  <si>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</si>
  <si>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</si>
  <si>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</si>
  <si>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</si>
  <si>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</si>
  <si>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</si>
  <si>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</si>
  <si>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</si>
  <si>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</si>
  <si>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</si>
  <si>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</si>
  <si>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</si>
  <si>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</si>
  <si>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</si>
  <si>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</si>
  <si>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</si>
  <si>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</si>
  <si>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</si>
  <si>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</si>
  <si>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</si>
  <si>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</si>
  <si>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</si>
  <si>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</si>
  <si>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</si>
  <si>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</si>
  <si>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</si>
  <si>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</si>
  <si>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</si>
  <si>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</si>
  <si>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</si>
  <si>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</si>
  <si>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</si>
  <si>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</si>
  <si>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</si>
  <si>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</si>
  <si>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</si>
  <si>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</si>
  <si>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</si>
  <si>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</si>
  <si>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</si>
  <si>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</si>
  <si>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</si>
  <si>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</si>
  <si>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</si>
  <si>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</si>
  <si>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</si>
  <si>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</si>
  <si>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</si>
  <si>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</si>
  <si>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</si>
  <si>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</si>
  <si>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</si>
  <si>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</si>
  <si>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</si>
  <si>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</si>
  <si>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</si>
  <si>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</si>
  <si>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</si>
  <si>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</si>
  <si>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</si>
  <si>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</si>
  <si>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</si>
  <si>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</si>
  <si>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</si>
  <si>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</si>
  <si>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</si>
  <si>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</si>
  <si>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</si>
  <si>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</si>
  <si>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</si>
  <si>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</si>
  <si>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</si>
  <si>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</si>
  <si>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</si>
  <si>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</si>
  <si>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</si>
  <si>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</si>
  <si>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</si>
  <si>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</si>
  <si>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</si>
  <si>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</si>
  <si>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</si>
  <si>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</si>
  <si>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</si>
  <si>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</si>
  <si>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</si>
  <si>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</si>
  <si>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</si>
  <si>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</si>
  <si>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</si>
  <si>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</si>
  <si>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</si>
  <si>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</si>
  <si>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</si>
  <si>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</si>
  <si>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</si>
  <si>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</si>
  <si>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</si>
  <si>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</si>
  <si>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</si>
  <si>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</si>
  <si>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</si>
  <si>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</si>
  <si>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</si>
  <si>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</si>
  <si>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</si>
  <si>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</si>
  <si>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</si>
  <si>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</si>
  <si>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</si>
  <si>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</si>
  <si>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</si>
  <si>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</si>
  <si>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</si>
  <si>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</si>
  <si>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</si>
  <si>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</si>
  <si>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</si>
  <si>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</si>
  <si>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</si>
  <si>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</si>
  <si>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</si>
  <si>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</si>
  <si>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</si>
  <si>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</si>
  <si>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</si>
  <si>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</si>
  <si>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</si>
  <si>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</si>
  <si>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</si>
  <si>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</si>
  <si>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</si>
  <si>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</si>
  <si>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</si>
  <si>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</si>
  <si>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</si>
  <si>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</si>
  <si>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</si>
  <si>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</si>
  <si>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</si>
  <si>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</si>
  <si>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</si>
  <si>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</si>
  <si>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</si>
  <si>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</si>
  <si>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</si>
  <si>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</si>
  <si>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</si>
  <si>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</si>
  <si>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</si>
  <si>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</si>
  <si>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</si>
  <si>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</si>
  <si>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</si>
  <si>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</si>
  <si>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</si>
  <si>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</si>
  <si>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</si>
  <si>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</si>
  <si>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</si>
  <si>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</si>
  <si>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</si>
  <si>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</si>
  <si>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</si>
  <si>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</si>
  <si>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</si>
  <si>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</si>
  <si>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</si>
  <si>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</si>
  <si>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</si>
  <si>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</si>
  <si>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</si>
  <si>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</si>
  <si>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</si>
  <si>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</si>
  <si>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</si>
  <si>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</si>
  <si>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</si>
  <si>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</si>
  <si>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</si>
  <si>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</si>
  <si>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</si>
  <si>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</si>
  <si>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</si>
  <si>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</si>
  <si>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</si>
  <si>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</si>
  <si>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</si>
  <si>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</si>
  <si>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</si>
  <si>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</si>
  <si>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</si>
  <si>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</si>
  <si>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</si>
  <si>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</si>
  <si>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</si>
  <si>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</si>
  <si>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</si>
  <si>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</si>
  <si>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</si>
  <si>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</si>
  <si>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</si>
  <si>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</si>
  <si>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</si>
  <si>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</si>
  <si>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</si>
  <si>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</si>
  <si>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</si>
  <si>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</si>
  <si>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</si>
  <si>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</si>
  <si>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</si>
  <si>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</si>
  <si>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</si>
  <si>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</si>
  <si>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</si>
  <si>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</si>
  <si>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</si>
  <si>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</si>
  <si>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</si>
  <si>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</si>
  <si>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</si>
  <si>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</si>
  <si>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</si>
  <si>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</si>
  <si>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</si>
  <si>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</si>
  <si>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</si>
  <si>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</si>
  <si>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</si>
  <si>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</si>
  <si>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</si>
  <si>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</si>
  <si>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</si>
  <si>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</si>
  <si>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</si>
  <si>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</si>
  <si>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</si>
  <si>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</si>
  <si>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</si>
  <si>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</si>
  <si>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</si>
  <si>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</si>
  <si>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</si>
  <si>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</si>
  <si>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</si>
  <si>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</si>
  <si>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</si>
  <si>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</si>
  <si>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</si>
  <si>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</si>
  <si>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</si>
  <si>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</si>
  <si>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</si>
  <si>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</si>
  <si>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</si>
  <si>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</si>
  <si>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</si>
  <si>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</si>
  <si>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</si>
  <si>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</si>
  <si>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</si>
  <si>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</si>
  <si>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</si>
  <si>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</si>
  <si>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</si>
  <si>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</si>
  <si>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</si>
  <si>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</si>
  <si>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</si>
  <si>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</si>
  <si>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</si>
  <si>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</si>
  <si>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</si>
  <si>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</si>
  <si>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</si>
  <si>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</si>
  <si>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</si>
  <si>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</si>
  <si>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</si>
  <si>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</si>
  <si>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</si>
  <si>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</si>
  <si>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</si>
  <si>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</si>
  <si>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</si>
  <si>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</si>
  <si>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</si>
  <si>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</si>
  <si>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</si>
  <si>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</si>
  <si>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</si>
  <si>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</si>
  <si>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</si>
  <si>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</si>
  <si>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</si>
  <si>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</si>
  <si>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</si>
  <si>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</si>
  <si>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</si>
  <si>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</si>
  <si>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</si>
  <si>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</si>
  <si>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</si>
  <si>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</si>
  <si>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</si>
  <si>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</si>
  <si>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</si>
  <si>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</si>
  <si>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</si>
  <si>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</si>
  <si>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</si>
  <si>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</si>
  <si>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</si>
  <si>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</si>
  <si>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</si>
  <si>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</si>
  <si>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</si>
  <si>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</si>
  <si>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</si>
  <si>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</si>
  <si>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</si>
  <si>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</si>
  <si>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</si>
  <si>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</si>
  <si>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</si>
  <si>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</si>
  <si>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</si>
  <si>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</si>
  <si>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</si>
  <si>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</si>
  <si>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</si>
  <si>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</si>
  <si>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</si>
  <si>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</si>
  <si>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</si>
  <si>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</si>
  <si>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</si>
  <si>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</si>
  <si>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</si>
  <si>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</si>
  <si>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</si>
  <si>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</si>
  <si>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</si>
  <si>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</si>
  <si>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</si>
  <si>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</si>
  <si>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</si>
  <si>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</si>
  <si>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</si>
  <si>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</si>
  <si>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</si>
  <si>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</si>
  <si>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</si>
  <si>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</si>
  <si>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</si>
  <si>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</si>
  <si>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</si>
  <si>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</si>
  <si>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</si>
  <si>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</si>
  <si>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</si>
  <si>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</si>
  <si>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</si>
  <si>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</si>
  <si>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</si>
  <si>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</si>
  <si>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</si>
  <si>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</si>
  <si>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</si>
  <si>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</si>
  <si>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</si>
  <si>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</si>
  <si>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</si>
  <si>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</si>
  <si>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</si>
  <si>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</si>
  <si>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</si>
  <si>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</si>
  <si>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</si>
  <si>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</si>
  <si>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</si>
  <si>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</si>
  <si>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</si>
  <si>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</si>
  <si>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</si>
  <si>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</si>
  <si>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</si>
  <si>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</si>
  <si>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</si>
  <si>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</si>
  <si>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</si>
  <si>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</si>
  <si>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</si>
  <si>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</si>
  <si>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</si>
  <si>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</si>
  <si>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</si>
  <si>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</si>
  <si>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</si>
  <si>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</si>
  <si>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</si>
  <si>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</si>
  <si>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</si>
  <si>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</si>
  <si>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</si>
  <si>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</si>
  <si>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</si>
  <si>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</si>
  <si>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</si>
  <si>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</si>
  <si>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</si>
  <si>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</si>
  <si>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</si>
  <si>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</si>
  <si>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</si>
  <si>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</si>
  <si>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</si>
  <si>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</si>
  <si>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</si>
  <si>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</si>
  <si>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</si>
  <si>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</si>
  <si>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</si>
  <si>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</si>
  <si>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</si>
  <si>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</si>
  <si>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</si>
  <si>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</si>
  <si>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</si>
  <si>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</si>
  <si>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</si>
  <si>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</si>
  <si>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</si>
  <si>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</si>
  <si>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</si>
  <si>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</si>
  <si>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</si>
  <si>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</si>
  <si>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</si>
  <si>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</si>
  <si>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</si>
  <si>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</si>
  <si>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</si>
  <si>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</si>
  <si>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</si>
  <si>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</si>
  <si>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</si>
  <si>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</si>
  <si>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</si>
  <si>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</si>
  <si>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</si>
  <si>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</si>
  <si>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</si>
  <si>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</si>
  <si>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</si>
  <si>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</si>
  <si>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</si>
  <si>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</si>
  <si>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</si>
  <si>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</si>
  <si>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</si>
  <si>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</si>
  <si>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</si>
  <si>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</si>
  <si>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</si>
  <si>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</si>
  <si>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</si>
  <si>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</si>
  <si>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</si>
  <si>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</si>
  <si>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</si>
  <si>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</si>
  <si>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</si>
  <si>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</si>
  <si>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</si>
  <si>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</si>
  <si>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</si>
  <si>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</si>
  <si>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</si>
  <si>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</si>
  <si>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</si>
  <si>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</si>
  <si>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</si>
  <si>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</si>
  <si>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</si>
  <si>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</si>
  <si>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</si>
  <si>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</si>
  <si>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</si>
  <si>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</si>
  <si>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</si>
  <si>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</si>
  <si>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</si>
  <si>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</si>
  <si>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</si>
  <si>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</si>
  <si>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</si>
  <si>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</si>
  <si>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</si>
  <si>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</si>
  <si>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</si>
  <si>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</si>
  <si>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</si>
  <si>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</si>
  <si>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</si>
  <si>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</si>
  <si>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</si>
  <si>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</si>
  <si>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</si>
  <si>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</si>
  <si>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</si>
  <si>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</si>
  <si>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</si>
  <si>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</si>
  <si>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</si>
  <si>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</si>
  <si>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</si>
  <si>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</si>
  <si>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</si>
  <si>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</si>
  <si>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</si>
  <si>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</si>
  <si>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</si>
  <si>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</si>
  <si>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</si>
  <si>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</si>
  <si>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</si>
  <si>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</si>
  <si>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</si>
  <si>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</si>
  <si>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</si>
  <si>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</si>
  <si>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</si>
  <si>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</si>
  <si>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</si>
  <si>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</si>
  <si>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</si>
  <si>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</si>
  <si>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</si>
  <si>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</si>
  <si>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</si>
  <si>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</si>
  <si>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</si>
  <si>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</si>
  <si>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</si>
  <si>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</si>
  <si>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</si>
  <si>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</si>
  <si>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</si>
  <si>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</si>
  <si>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</si>
  <si>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</si>
  <si>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</si>
  <si>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</si>
  <si>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</si>
  <si>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</si>
  <si>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</si>
  <si>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</si>
  <si>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</si>
  <si>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</si>
  <si>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</si>
  <si>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</si>
  <si>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</si>
  <si>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</si>
  <si>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</si>
  <si>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</si>
  <si>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</si>
  <si>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</si>
  <si>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</si>
  <si>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</si>
  <si>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</si>
  <si>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</si>
  <si>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</si>
  <si>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</si>
  <si>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</si>
  <si>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</si>
  <si>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</si>
  <si>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</si>
  <si>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</si>
  <si>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</si>
  <si>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</si>
  <si>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</si>
  <si>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</si>
  <si>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</si>
  <si>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</si>
  <si>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</si>
  <si>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</si>
  <si>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</si>
  <si>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</si>
  <si>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</si>
  <si>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</si>
  <si>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</si>
  <si>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</si>
  <si>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</si>
  <si>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</si>
  <si>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</si>
  <si>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</si>
  <si>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</si>
  <si>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</si>
  <si>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</si>
  <si>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</si>
  <si>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</si>
  <si>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</si>
  <si>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</si>
  <si>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</si>
  <si>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</si>
  <si>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</si>
  <si>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</si>
  <si>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</si>
  <si>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</si>
  <si>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</si>
  <si>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</si>
  <si>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</si>
  <si>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</si>
  <si>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</si>
  <si>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</si>
  <si>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</si>
  <si>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</si>
  <si>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</si>
  <si>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</si>
  <si>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</si>
  <si>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</si>
  <si>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</si>
  <si>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</si>
  <si>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</si>
  <si>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</si>
  <si>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</si>
  <si>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</si>
  <si>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</si>
  <si>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</si>
  <si>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</si>
  <si>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</si>
  <si>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</si>
  <si>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</si>
  <si>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</si>
  <si>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</si>
  <si>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</si>
  <si>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</si>
  <si>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</si>
  <si>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</si>
  <si>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</si>
  <si>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</si>
  <si>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</si>
  <si>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</si>
  <si>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</si>
  <si>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</si>
  <si>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</si>
  <si>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</si>
  <si>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</si>
  <si>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</si>
  <si>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</si>
  <si>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</si>
  <si>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</si>
  <si>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</si>
  <si>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</si>
  <si>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</si>
  <si>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</si>
  <si>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</si>
  <si>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</si>
  <si>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</si>
  <si>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</si>
  <si>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</si>
  <si>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</si>
  <si>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</si>
  <si>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</si>
  <si>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</si>
  <si>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</si>
  <si>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</si>
  <si>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</si>
  <si>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</si>
  <si>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</si>
  <si>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</si>
  <si>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</si>
  <si>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</si>
  <si>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</si>
  <si>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</si>
  <si>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</si>
  <si>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</si>
  <si>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</si>
  <si>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</si>
  <si>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</si>
  <si>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</si>
  <si>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</si>
  <si>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</si>
  <si>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</si>
  <si>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</si>
  <si>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</si>
  <si>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</si>
  <si>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</si>
  <si>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</si>
  <si>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</si>
  <si>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</si>
  <si>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</si>
  <si>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</si>
  <si>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</si>
  <si>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</si>
  <si>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</si>
  <si>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</si>
  <si>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</si>
  <si>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</si>
  <si>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</si>
  <si>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</si>
  <si>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</si>
  <si>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</si>
  <si>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</si>
  <si>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</si>
  <si>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</si>
  <si>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</si>
  <si>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</si>
  <si>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</si>
  <si>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</si>
  <si>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</si>
  <si>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</si>
  <si>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</si>
  <si>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</si>
  <si>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</si>
  <si>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</si>
  <si>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</si>
  <si>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</si>
  <si>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</si>
  <si>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</si>
  <si>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</si>
  <si>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</si>
  <si>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</si>
  <si>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</si>
  <si>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</si>
  <si>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</si>
  <si>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</si>
  <si>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</si>
  <si>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</si>
  <si>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</si>
  <si>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</si>
  <si>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</si>
  <si>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</si>
  <si>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</si>
  <si>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</si>
  <si>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</si>
  <si>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</si>
  <si>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</si>
  <si>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</si>
  <si>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</si>
  <si>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</si>
  <si>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</si>
  <si>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</si>
  <si>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</si>
  <si>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</si>
  <si>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</si>
  <si>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</si>
  <si>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</si>
  <si>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</si>
  <si>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</si>
  <si>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</si>
  <si>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</si>
  <si>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</si>
  <si>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</si>
  <si>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</si>
  <si>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</si>
  <si>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</si>
  <si>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</si>
  <si>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</si>
  <si>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</si>
  <si>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</si>
  <si>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</si>
  <si>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</si>
  <si>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</si>
  <si>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</si>
  <si>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</si>
  <si>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</si>
  <si>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</si>
  <si>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</si>
  <si>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</si>
  <si>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</si>
  <si>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</si>
  <si>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</si>
  <si>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</si>
  <si>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</si>
  <si>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</si>
  <si>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</si>
  <si>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</si>
  <si>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</si>
  <si>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</si>
  <si>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</si>
  <si>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</si>
  <si>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</si>
  <si>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</si>
  <si>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</si>
  <si>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</si>
  <si>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</si>
  <si>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</si>
  <si>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</si>
  <si>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</si>
  <si>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</si>
  <si>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</si>
  <si>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</si>
  <si>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</si>
  <si>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</si>
  <si>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</si>
  <si>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</si>
  <si>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</si>
  <si>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</si>
  <si>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</si>
  <si>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</si>
  <si>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</si>
  <si>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</si>
  <si>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</si>
  <si>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</si>
  <si>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</si>
  <si>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</si>
  <si>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</si>
  <si>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</si>
  <si>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</si>
  <si>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</si>
  <si>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</si>
  <si>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</si>
  <si>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</si>
  <si>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</si>
  <si>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</si>
  <si>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</si>
  <si>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</si>
  <si>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</si>
  <si>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</si>
  <si>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</si>
  <si>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</si>
  <si>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</si>
  <si>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</si>
  <si>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</si>
  <si>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</si>
  <si>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</si>
  <si>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</si>
  <si>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</si>
  <si>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</si>
  <si>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</si>
  <si>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</si>
  <si>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</si>
  <si>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</si>
  <si>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</si>
  <si>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</si>
  <si>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</si>
  <si>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</si>
  <si>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</si>
  <si>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</si>
  <si>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</si>
  <si>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</si>
  <si>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</si>
  <si>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</si>
  <si>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</si>
  <si>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</si>
  <si>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</si>
  <si>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</si>
  <si>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</si>
  <si>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</si>
  <si>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</si>
  <si>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</si>
  <si>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</si>
  <si>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</si>
  <si>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</si>
  <si>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</si>
  <si>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</si>
  <si>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</si>
  <si>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</si>
  <si>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</si>
  <si>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</si>
  <si>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</si>
  <si>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</si>
  <si>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</si>
  <si>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</si>
  <si>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</si>
  <si>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</si>
  <si>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</si>
  <si>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</si>
  <si>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</si>
  <si>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</si>
  <si>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</si>
  <si>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</si>
  <si>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</si>
  <si>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</si>
  <si>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</si>
  <si>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</si>
  <si>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</si>
  <si>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</si>
  <si>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</si>
  <si>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</si>
  <si>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</si>
  <si>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</si>
  <si>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</si>
  <si>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</si>
  <si>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</si>
  <si>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</si>
  <si>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</si>
  <si>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</si>
  <si>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</si>
  <si>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</si>
  <si>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</si>
  <si>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</si>
  <si>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</si>
  <si>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</si>
  <si>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</si>
  <si>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</si>
  <si>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</si>
  <si>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</si>
  <si>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</si>
  <si>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</si>
  <si>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</si>
  <si>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</si>
  <si>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</si>
  <si>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</si>
  <si>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</si>
  <si>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</si>
  <si>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</si>
  <si>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</si>
  <si>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</si>
  <si>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</si>
  <si>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</si>
  <si>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</si>
  <si>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</si>
  <si>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</si>
  <si>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</si>
  <si>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</si>
  <si>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</si>
  <si>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</si>
  <si>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</si>
  <si>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</si>
  <si>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</si>
  <si>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</si>
  <si>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</si>
  <si>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</si>
  <si>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</si>
  <si>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</si>
  <si>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</si>
  <si>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</si>
  <si>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</si>
  <si>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</si>
  <si>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</si>
  <si>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</si>
  <si>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</si>
  <si>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</si>
  <si>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</si>
  <si>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</si>
  <si>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</si>
  <si>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</si>
  <si>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</si>
  <si>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</si>
  <si>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</si>
  <si>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</si>
  <si>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</si>
  <si>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</si>
  <si>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</si>
  <si>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</si>
  <si>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</si>
  <si>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</si>
  <si>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</si>
  <si>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</si>
  <si>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</si>
  <si>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</si>
  <si>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</si>
  <si>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</si>
  <si>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</si>
  <si>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</si>
  <si>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</si>
  <si>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</si>
  <si>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</si>
  <si>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</si>
  <si>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</si>
  <si>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</si>
  <si>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</si>
  <si>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</si>
  <si>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</si>
  <si>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</si>
  <si>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</si>
  <si>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</si>
  <si>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</si>
  <si>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</si>
  <si>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</si>
  <si>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</si>
  <si>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</si>
  <si>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</si>
  <si>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</si>
  <si>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</si>
  <si>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</si>
  <si>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</si>
  <si>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</si>
  <si>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</si>
  <si>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</si>
  <si>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</si>
  <si>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</si>
  <si>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</si>
  <si>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</si>
  <si>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</si>
  <si>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</si>
  <si>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</si>
  <si>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</si>
  <si>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</si>
  <si>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</si>
  <si>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</si>
  <si>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</si>
  <si>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</si>
  <si>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</si>
  <si>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</si>
  <si>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</si>
  <si>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</si>
  <si>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</si>
  <si>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</si>
  <si>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</si>
  <si>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</si>
  <si>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</si>
  <si>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</si>
  <si>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</si>
  <si>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</si>
  <si>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</si>
  <si>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</si>
  <si>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</si>
  <si>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</si>
  <si>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</si>
  <si>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</si>
  <si>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</si>
  <si>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</si>
  <si>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</si>
  <si>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</si>
  <si>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</si>
  <si>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</si>
  <si>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</si>
  <si>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</si>
  <si>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</si>
  <si>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</si>
  <si>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</si>
  <si>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</si>
  <si>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</si>
  <si>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</si>
  <si>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</si>
  <si>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</si>
  <si>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</si>
  <si>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</si>
  <si>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</si>
  <si>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</si>
  <si>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</si>
  <si>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</si>
  <si>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</si>
  <si>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</si>
  <si>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</si>
  <si>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</si>
  <si>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</si>
  <si>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</si>
  <si>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</si>
  <si>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</si>
  <si>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</si>
  <si>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</si>
  <si>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</si>
  <si>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</si>
  <si>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</si>
  <si>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</si>
  <si>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</si>
  <si>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</si>
  <si>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</si>
  <si>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</si>
  <si>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</si>
  <si>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</si>
  <si>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</si>
  <si>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</si>
  <si>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</si>
  <si>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</si>
  <si>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</si>
  <si>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</si>
  <si>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</si>
  <si>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</si>
  <si>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</si>
  <si>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</si>
  <si>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</si>
  <si>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</si>
  <si>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</si>
  <si>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</si>
  <si>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</si>
  <si>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</si>
  <si>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</si>
  <si>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</si>
  <si>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</si>
  <si>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</si>
  <si>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</si>
  <si>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</si>
  <si>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</si>
  <si>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</si>
  <si>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</si>
  <si>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</si>
  <si>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</si>
  <si>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</si>
  <si>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</si>
  <si>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</si>
  <si>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</si>
  <si>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</si>
  <si>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</si>
  <si>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</si>
  <si>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</si>
  <si>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</si>
  <si>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</si>
  <si>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</si>
  <si>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</si>
  <si>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</si>
  <si>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</si>
  <si>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</si>
  <si>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</si>
  <si>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</si>
  <si>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</si>
  <si>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</si>
  <si>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</si>
  <si>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</si>
  <si>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</si>
  <si>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</si>
  <si>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</si>
  <si>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</si>
  <si>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</si>
  <si>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</si>
  <si>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</si>
  <si>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</si>
  <si>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</si>
  <si>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</si>
  <si>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</si>
  <si>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</si>
  <si>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</si>
  <si>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</si>
  <si>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</si>
  <si>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</si>
  <si>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</si>
  <si>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</si>
  <si>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</si>
  <si>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</si>
  <si>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</si>
  <si>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</si>
  <si>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</si>
  <si>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</si>
  <si>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</si>
  <si>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</si>
  <si>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</si>
  <si>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</si>
  <si>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</si>
  <si>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</si>
  <si>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</si>
  <si>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</si>
  <si>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</si>
  <si>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</si>
  <si>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</si>
  <si>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</si>
  <si>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</si>
  <si>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</si>
  <si>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</si>
  <si>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</si>
  <si>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</si>
  <si>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</si>
  <si>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</si>
  <si>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</si>
  <si>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</si>
  <si>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</si>
  <si>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</si>
  <si>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</si>
  <si>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</si>
  <si>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</si>
  <si>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</si>
  <si>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</si>
  <si>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</si>
  <si>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</si>
  <si>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</si>
  <si>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</si>
  <si>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</si>
  <si>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</si>
  <si>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</si>
  <si>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</si>
  <si>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</si>
  <si>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</si>
  <si>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</si>
  <si>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</si>
  <si>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</si>
  <si>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</si>
  <si>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</si>
  <si>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</si>
  <si>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</si>
  <si>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</si>
  <si>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</si>
  <si>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</si>
  <si>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</si>
  <si>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</si>
  <si>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</si>
  <si>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</si>
  <si>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</si>
  <si>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</si>
  <si>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</si>
  <si>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</si>
  <si>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</si>
  <si>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</si>
  <si>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</si>
  <si>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</si>
  <si>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</si>
  <si>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</si>
  <si>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</si>
  <si>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</si>
  <si>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</si>
  <si>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</si>
  <si>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</si>
  <si>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</si>
  <si>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</si>
  <si>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</si>
  <si>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</si>
  <si>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</si>
  <si>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</si>
  <si>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</si>
  <si>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</si>
  <si>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</si>
  <si>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</si>
  <si>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</si>
  <si>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</si>
  <si>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</si>
  <si>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</si>
  <si>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</si>
  <si>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</si>
  <si>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</si>
  <si>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</si>
  <si>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</si>
  <si>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</si>
  <si>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</si>
  <si>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</si>
  <si>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</si>
  <si>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</si>
  <si>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</si>
  <si>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</si>
  <si>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</si>
  <si>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</si>
  <si>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</si>
  <si>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</si>
  <si>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</si>
  <si>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</si>
  <si>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</si>
  <si>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</si>
  <si>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</si>
  <si>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</si>
  <si>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</si>
  <si>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</si>
  <si>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</si>
  <si>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</si>
  <si>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</si>
  <si>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</si>
  <si>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</si>
  <si>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</si>
  <si>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</si>
  <si>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</si>
  <si>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</si>
  <si>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</si>
  <si>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</si>
  <si>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</si>
  <si>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</si>
  <si>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</si>
  <si>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</si>
  <si>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</si>
  <si>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</si>
  <si>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</si>
  <si>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</si>
  <si>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</si>
  <si>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</si>
  <si>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</si>
  <si>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</si>
  <si>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</si>
  <si>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</si>
  <si>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</si>
  <si>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</si>
  <si>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</si>
  <si>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</si>
  <si>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</si>
  <si>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</si>
  <si>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</si>
  <si>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</si>
  <si>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</si>
  <si>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</si>
  <si>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</si>
  <si>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</si>
  <si>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</si>
  <si>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</si>
  <si>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</si>
  <si>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</si>
  <si>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</si>
  <si>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</si>
  <si>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</si>
  <si>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</si>
  <si>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</si>
  <si>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</si>
  <si>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</si>
  <si>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</si>
  <si>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</si>
  <si>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</si>
  <si>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</si>
  <si>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</si>
  <si>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</si>
  <si>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</si>
  <si>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</si>
  <si>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</si>
  <si>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</si>
  <si>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</si>
  <si>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</si>
  <si>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</si>
  <si>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</si>
  <si>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</si>
  <si>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</si>
  <si>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</si>
  <si>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</si>
  <si>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</si>
  <si>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</si>
  <si>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</si>
  <si>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</si>
  <si>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</si>
  <si>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</si>
  <si>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</si>
  <si>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</si>
  <si>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</si>
  <si>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</si>
  <si>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</si>
  <si>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</si>
  <si>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</si>
  <si>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</si>
  <si>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</si>
  <si>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</si>
  <si>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</si>
  <si>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</si>
  <si>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</si>
  <si>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</si>
  <si>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</si>
  <si>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</si>
  <si>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</si>
  <si>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</si>
  <si>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</si>
  <si>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</si>
  <si>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</si>
  <si>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</si>
  <si>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</si>
  <si>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</si>
  <si>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</si>
  <si>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</si>
  <si>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</si>
  <si>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</si>
  <si>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</si>
  <si>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</si>
  <si>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</si>
  <si>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</si>
  <si>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</si>
  <si>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</si>
  <si>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</si>
  <si>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</si>
  <si>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</si>
  <si>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</si>
  <si>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</si>
  <si>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</si>
  <si>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</si>
  <si>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</si>
  <si>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</si>
  <si>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</si>
  <si>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</si>
  <si>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</si>
  <si>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</si>
  <si>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</si>
  <si>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</si>
  <si>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</si>
  <si>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</si>
  <si>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</si>
  <si>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</si>
  <si>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</si>
  <si>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</si>
  <si>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</si>
  <si>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</si>
  <si>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</si>
  <si>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</si>
  <si>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</si>
  <si>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</si>
  <si>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</si>
  <si>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</si>
  <si>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</si>
  <si>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</si>
  <si>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</si>
  <si>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</si>
  <si>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</si>
  <si>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</si>
  <si>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</si>
  <si>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</si>
  <si>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</si>
  <si>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</si>
  <si>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</si>
  <si>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</si>
  <si>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</si>
  <si>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</si>
  <si>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</si>
  <si>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</si>
  <si>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</si>
  <si>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</si>
  <si>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</si>
  <si>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</si>
  <si>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</si>
  <si>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</si>
  <si>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</si>
  <si>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</si>
  <si>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</si>
  <si>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</si>
  <si>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</si>
  <si>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</si>
  <si>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</si>
  <si>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</si>
  <si>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</si>
  <si>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</si>
  <si>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</si>
  <si>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</si>
  <si>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</si>
  <si>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</si>
  <si>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</si>
  <si>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</si>
  <si>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</si>
  <si>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</si>
  <si>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</si>
  <si>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</si>
  <si>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</si>
  <si>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</si>
  <si>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</si>
  <si>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</si>
  <si>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</si>
  <si>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</si>
  <si>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</si>
  <si>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</si>
  <si>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</si>
  <si>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</si>
  <si>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</si>
  <si>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</si>
  <si>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</si>
  <si>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</si>
  <si>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</si>
  <si>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</si>
  <si>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</si>
  <si>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</si>
  <si>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</si>
  <si>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</si>
  <si>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</si>
  <si>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</si>
  <si>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</si>
  <si>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</si>
  <si>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</si>
  <si>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</si>
  <si>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</si>
  <si>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</si>
  <si>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</si>
  <si>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</si>
  <si>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</si>
  <si>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</si>
  <si>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</si>
  <si>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</si>
  <si>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</si>
  <si>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</si>
  <si>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</si>
  <si>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</si>
  <si>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</si>
  <si>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</si>
  <si>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</si>
  <si>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</si>
  <si>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</si>
  <si>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</si>
  <si>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</si>
  <si>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</si>
  <si>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</si>
  <si>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</si>
  <si>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</si>
  <si>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</si>
  <si>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</si>
  <si>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</si>
  <si>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</si>
  <si>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</si>
  <si>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</si>
  <si>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</si>
  <si>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</si>
  <si>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</si>
  <si>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</si>
  <si>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</si>
  <si>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</si>
  <si>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</si>
  <si>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</si>
  <si>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</si>
  <si>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</si>
  <si>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</si>
  <si>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</si>
  <si>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</si>
  <si>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</si>
  <si>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</si>
  <si>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</si>
  <si>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</si>
  <si>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</si>
  <si>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</si>
  <si>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</si>
  <si>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</si>
  <si>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</si>
  <si>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</si>
  <si>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</si>
  <si>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</si>
  <si>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</si>
  <si>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</si>
  <si>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</si>
  <si>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</si>
  <si>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</si>
  <si>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</si>
  <si>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</si>
  <si>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</si>
  <si>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</si>
  <si>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</si>
  <si>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</si>
  <si>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</si>
  <si>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</si>
  <si>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</si>
  <si>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</si>
  <si>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</si>
  <si>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</si>
  <si>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</si>
  <si>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</si>
  <si>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</si>
  <si>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</si>
  <si>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</si>
  <si>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</si>
  <si>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</si>
  <si>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</si>
  <si>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</si>
  <si>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</si>
  <si>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</si>
  <si>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</si>
  <si>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</si>
  <si>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</si>
  <si>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</si>
  <si>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</si>
  <si>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</si>
  <si>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</si>
  <si>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</si>
  <si>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</si>
  <si>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</si>
  <si>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</si>
  <si>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</si>
  <si>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</si>
  <si>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</si>
  <si>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</si>
  <si>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</si>
  <si>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</si>
  <si>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</si>
  <si>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</si>
  <si>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</si>
  <si>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</si>
  <si>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</si>
  <si>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</si>
  <si>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</si>
  <si>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</si>
  <si>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</si>
  <si>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</si>
  <si>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</si>
  <si>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</si>
  <si>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</si>
  <si>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</si>
  <si>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</si>
  <si>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</si>
  <si>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</si>
  <si>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</si>
  <si>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</si>
  <si>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</si>
  <si>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</si>
  <si>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</si>
  <si>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</si>
  <si>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</si>
  <si>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</si>
  <si>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</si>
  <si>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</si>
  <si>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</si>
  <si>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</si>
  <si>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</si>
  <si>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</si>
  <si>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</si>
  <si>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</si>
  <si>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</si>
  <si>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</si>
  <si>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</si>
  <si>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</si>
  <si>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</si>
  <si>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</si>
  <si>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</si>
  <si>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</si>
  <si>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</si>
  <si>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</si>
  <si>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</si>
  <si>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</si>
  <si>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</si>
  <si>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</si>
  <si>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</si>
  <si>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</si>
  <si>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</si>
  <si>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</si>
  <si>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</si>
  <si>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</si>
  <si>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</si>
  <si>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</si>
  <si>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</si>
  <si>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</si>
  <si>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</si>
  <si>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</si>
  <si>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</si>
  <si>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</si>
  <si>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</si>
  <si>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</si>
  <si>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</si>
  <si>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</si>
  <si>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</si>
  <si>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</si>
  <si>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</si>
  <si>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</si>
  <si>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</si>
  <si>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</si>
  <si>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</si>
  <si>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</si>
  <si>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</si>
  <si>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</si>
  <si>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</si>
  <si>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</si>
  <si>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</si>
  <si>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</si>
  <si>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</si>
  <si>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</si>
  <si>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</si>
  <si>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</si>
  <si>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</si>
  <si>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</si>
  <si>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</si>
  <si>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</si>
  <si>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</si>
  <si>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</si>
  <si>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</si>
  <si>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</si>
  <si>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</si>
  <si>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</si>
  <si>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</si>
  <si>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</si>
  <si>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</si>
  <si>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</si>
  <si>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</si>
  <si>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</si>
  <si>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</si>
  <si>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</si>
  <si>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</si>
  <si>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</si>
  <si>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</si>
  <si>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</si>
  <si>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</si>
  <si>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</si>
  <si>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</si>
  <si>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</si>
  <si>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</si>
  <si>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</si>
  <si>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</si>
  <si>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</si>
  <si>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</si>
  <si>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</si>
  <si>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</si>
  <si>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</si>
  <si>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</si>
  <si>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</si>
  <si>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</si>
  <si>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</si>
  <si>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</si>
  <si>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</si>
  <si>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</si>
  <si>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</si>
  <si>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</si>
  <si>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</si>
  <si>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</si>
  <si>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</si>
  <si>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</si>
  <si>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</si>
  <si>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</si>
  <si>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</si>
  <si>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</si>
  <si>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</si>
  <si>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</si>
  <si>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</si>
  <si>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</si>
  <si>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</si>
  <si>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</si>
  <si>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</si>
  <si>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</si>
  <si>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</si>
  <si>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</si>
  <si>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</si>
  <si>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</si>
  <si>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</si>
  <si>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</si>
  <si>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</si>
  <si>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</si>
  <si>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</si>
  <si>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</si>
  <si>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</si>
  <si>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</si>
  <si>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</si>
  <si>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</si>
  <si>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</si>
  <si>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</si>
  <si>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</si>
  <si>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</si>
  <si>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</si>
  <si>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</si>
  <si>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</si>
  <si>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</si>
  <si>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</si>
  <si>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</si>
  <si>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</si>
  <si>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</si>
  <si>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</si>
  <si>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</si>
  <si>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</si>
  <si>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</si>
  <si>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</si>
  <si>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</si>
  <si>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</si>
  <si>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</si>
  <si>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</si>
  <si>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</si>
  <si>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</si>
  <si>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</si>
  <si>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</si>
  <si>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</si>
  <si>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</si>
  <si>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</si>
  <si>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</si>
  <si>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</si>
  <si>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</si>
  <si>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</si>
  <si>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</si>
  <si>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</si>
  <si>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</si>
  <si>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</si>
  <si>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</si>
  <si>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</si>
  <si>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</si>
  <si>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</si>
  <si>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</si>
  <si>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</si>
  <si>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</si>
  <si>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</si>
  <si>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</si>
  <si>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</si>
  <si>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</si>
  <si>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</si>
  <si>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</si>
  <si>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</si>
  <si>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</si>
  <si>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</si>
  <si>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</si>
  <si>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</si>
  <si>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</si>
  <si>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</si>
  <si>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</si>
  <si>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</si>
  <si>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</si>
  <si>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</si>
  <si>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</si>
  <si>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</si>
  <si>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</si>
  <si>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</si>
  <si>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</si>
  <si>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</si>
  <si>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</si>
  <si>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</si>
  <si>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</si>
  <si>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</si>
  <si>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</si>
  <si>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</si>
  <si>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</si>
  <si>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</si>
  <si>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</si>
  <si>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</si>
  <si>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</si>
  <si>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</si>
  <si>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</si>
  <si>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</si>
  <si>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</si>
  <si>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</si>
  <si>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</si>
  <si>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</si>
  <si>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</si>
  <si>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</si>
  <si>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</si>
  <si>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</si>
  <si>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</si>
  <si>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</si>
  <si>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</si>
  <si>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</si>
  <si>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</si>
  <si>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</si>
  <si>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</si>
  <si>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</si>
  <si>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</si>
  <si>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</si>
  <si>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</si>
  <si>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</si>
  <si>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</si>
  <si>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</si>
  <si>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</si>
  <si>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</si>
  <si>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</si>
  <si>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</si>
  <si>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</si>
  <si>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</si>
  <si>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</si>
  <si>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</si>
  <si>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</si>
  <si>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</si>
  <si>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</si>
  <si>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</si>
  <si>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</si>
  <si>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</si>
  <si>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</si>
  <si>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</si>
  <si>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</si>
  <si>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</si>
  <si>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</si>
  <si>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</si>
  <si>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</si>
  <si>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</si>
  <si>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</si>
  <si>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</si>
  <si>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</si>
  <si>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</si>
  <si>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</si>
  <si>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</si>
  <si>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</si>
  <si>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</si>
  <si>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</si>
  <si>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</si>
  <si>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</si>
  <si>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</si>
  <si>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</si>
  <si>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</si>
  <si>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</si>
  <si>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</si>
  <si>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</si>
  <si>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</si>
  <si>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</si>
  <si>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</si>
  <si>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</si>
  <si>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</si>
  <si>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</si>
  <si>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</si>
  <si>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</si>
  <si>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</si>
  <si>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</si>
  <si>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</si>
  <si>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</si>
  <si>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</si>
  <si>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</si>
  <si>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</si>
  <si>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</si>
  <si>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</si>
  <si>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</si>
  <si>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</si>
  <si>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</si>
  <si>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</si>
  <si>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</si>
  <si>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</si>
  <si>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</si>
  <si>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</si>
  <si>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</si>
  <si>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</si>
  <si>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</si>
  <si>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</si>
  <si>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</si>
  <si>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</si>
  <si>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</si>
  <si>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</si>
  <si>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</si>
  <si>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</si>
  <si>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</si>
  <si>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</si>
  <si>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</si>
  <si>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</si>
  <si>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</si>
  <si>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</si>
  <si>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</si>
  <si>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</si>
  <si>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</si>
  <si>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</si>
  <si>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</si>
  <si>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</si>
  <si>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</si>
  <si>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</si>
  <si>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</si>
  <si>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</si>
  <si>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</si>
  <si>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</si>
  <si>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</si>
  <si>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</si>
  <si>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</si>
  <si>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</si>
  <si>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</si>
  <si>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</si>
  <si>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</si>
  <si>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</si>
  <si>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</si>
  <si>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</si>
  <si>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</si>
  <si>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</si>
  <si>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</si>
  <si>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</si>
  <si>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</si>
  <si>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</si>
  <si>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</si>
  <si>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</si>
  <si>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</si>
  <si>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</si>
  <si>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</si>
  <si>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</si>
  <si>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</si>
  <si>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</si>
  <si>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</si>
  <si>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</si>
  <si>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</si>
  <si>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</si>
  <si>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</si>
  <si>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</si>
  <si>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</si>
  <si>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</si>
  <si>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</si>
  <si>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</si>
  <si>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</si>
  <si>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</si>
  <si>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</si>
  <si>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</si>
  <si>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</si>
  <si>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</si>
  <si>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</si>
  <si>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</si>
  <si>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</si>
  <si>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</si>
  <si>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</si>
  <si>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</si>
  <si>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</si>
  <si>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</si>
  <si>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</si>
  <si>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</si>
  <si>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</si>
  <si>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</si>
  <si>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</si>
  <si>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</si>
  <si>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</si>
  <si>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</si>
  <si>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</si>
  <si>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</si>
  <si>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</si>
  <si>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</si>
  <si>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</si>
  <si>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</si>
  <si>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</si>
  <si>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</si>
  <si>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</si>
  <si>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</si>
  <si>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</si>
  <si>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</si>
  <si>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</si>
  <si>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</si>
  <si>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</si>
  <si>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</si>
  <si>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</si>
  <si>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</si>
  <si>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</si>
  <si>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</si>
  <si>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</si>
  <si>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</si>
  <si>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</si>
  <si>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</si>
  <si>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</si>
  <si>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</si>
  <si>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</si>
  <si>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</si>
  <si>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</si>
  <si>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</si>
  <si>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</si>
  <si>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</si>
  <si>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</si>
  <si>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</si>
  <si>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</si>
  <si>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</si>
  <si>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</si>
  <si>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</si>
  <si>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</si>
  <si>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</si>
  <si>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</si>
  <si>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</si>
  <si>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</si>
  <si>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</si>
  <si>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</si>
  <si>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</si>
  <si>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</si>
  <si>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</si>
  <si>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</si>
  <si>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</si>
  <si>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</si>
  <si>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</si>
  <si>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</si>
  <si>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</si>
  <si>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</si>
  <si>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</si>
  <si>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</si>
  <si>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</si>
  <si>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</si>
  <si>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</si>
  <si>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</si>
  <si>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</si>
  <si>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</si>
  <si>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</si>
  <si>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</si>
  <si>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</si>
  <si>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</si>
  <si>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</si>
  <si>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</si>
  <si>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</si>
  <si>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</si>
  <si>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</si>
  <si>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</si>
  <si>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</si>
  <si>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</si>
  <si>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</si>
  <si>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</si>
  <si>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</si>
  <si>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</si>
  <si>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</si>
  <si>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</si>
  <si>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</si>
  <si>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</si>
  <si>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</si>
  <si>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</si>
  <si>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</si>
  <si>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</si>
  <si>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</si>
  <si>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</si>
  <si>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</si>
  <si>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</si>
  <si>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</si>
  <si>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</si>
  <si>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</si>
  <si>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</si>
  <si>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</si>
  <si>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</si>
  <si>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</si>
  <si>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</si>
  <si>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</si>
  <si>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</si>
  <si>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</si>
  <si>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</si>
  <si>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</si>
  <si>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</si>
  <si>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</si>
  <si>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</si>
  <si>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</si>
  <si>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</si>
  <si>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</si>
  <si>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</si>
  <si>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</si>
  <si>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</si>
  <si>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</si>
  <si>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</si>
  <si>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</si>
  <si>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</si>
  <si>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</si>
  <si>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</si>
  <si>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</si>
  <si>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</si>
  <si>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</si>
  <si>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</si>
  <si>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</si>
  <si>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</si>
  <si>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</si>
  <si>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</si>
  <si>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</si>
  <si>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</si>
  <si>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</si>
  <si>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</si>
  <si>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</si>
  <si>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</si>
  <si>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</si>
  <si>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</si>
  <si>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</si>
  <si>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</si>
  <si>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</si>
  <si>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</si>
  <si>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</si>
  <si>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</si>
  <si>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</si>
  <si>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</si>
  <si>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</si>
  <si>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</si>
  <si>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</si>
  <si>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</si>
  <si>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</si>
  <si>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</si>
  <si>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</si>
  <si>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</si>
  <si>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</si>
  <si>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</si>
  <si>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</si>
  <si>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</si>
  <si>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</si>
  <si>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</si>
  <si>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</si>
  <si>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</si>
  <si>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</si>
  <si>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</si>
  <si>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</si>
  <si>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</si>
  <si>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</si>
  <si>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</si>
  <si>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</si>
  <si>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</si>
  <si>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</si>
  <si>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</si>
  <si>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</si>
  <si>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</si>
  <si>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</si>
  <si>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</si>
  <si>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</si>
  <si>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</si>
  <si>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</si>
  <si>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</si>
  <si>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</si>
  <si>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</si>
  <si>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</si>
  <si>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</si>
  <si>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</si>
  <si>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</si>
  <si>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</si>
  <si>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</si>
  <si>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</si>
  <si>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</si>
  <si>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</si>
  <si>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</si>
  <si>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</si>
  <si>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</si>
  <si>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</si>
  <si>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</si>
  <si>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</si>
  <si>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</si>
  <si>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</si>
  <si>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</si>
  <si>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</si>
  <si>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</si>
  <si>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</si>
  <si>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</si>
  <si>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</si>
  <si>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</si>
  <si>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</si>
  <si>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</si>
  <si>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</si>
  <si>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</si>
  <si>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</si>
  <si>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</si>
  <si>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</si>
  <si>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</si>
  <si>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</si>
  <si>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</si>
  <si>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</si>
  <si>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</si>
  <si>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</si>
  <si>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</si>
  <si>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</si>
  <si>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</si>
  <si>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</si>
  <si>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</si>
  <si>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</si>
  <si>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</si>
  <si>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</si>
  <si>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</si>
  <si>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</si>
  <si>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</si>
  <si>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</si>
  <si>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</si>
  <si>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</si>
  <si>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</si>
  <si>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</si>
  <si>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</si>
  <si>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</si>
  <si>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</si>
  <si>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</si>
  <si>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</si>
  <si>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</si>
  <si>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</si>
  <si>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</si>
  <si>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</si>
  <si>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</si>
  <si>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</si>
  <si>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</si>
  <si>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</si>
  <si>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</si>
  <si>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</si>
  <si>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</si>
  <si>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</si>
  <si>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</si>
  <si>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</si>
  <si>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</si>
  <si>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</si>
  <si>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</si>
  <si>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</si>
  <si>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</si>
  <si>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</si>
  <si>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</si>
  <si>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</si>
  <si>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</si>
  <si>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</si>
  <si>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</si>
  <si>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</si>
  <si>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</si>
  <si>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</si>
  <si>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</si>
  <si>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</si>
  <si>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</si>
  <si>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</si>
  <si>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</si>
  <si>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</si>
  <si>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</si>
  <si>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</si>
  <si>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</si>
  <si>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</si>
  <si>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</si>
  <si>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</si>
  <si>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</si>
  <si>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</si>
  <si>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</si>
  <si>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</si>
  <si>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</si>
  <si>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</si>
  <si>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</si>
  <si>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</si>
  <si>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</si>
  <si>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</si>
  <si>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</si>
  <si>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</si>
  <si>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</si>
  <si>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</si>
  <si>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</si>
  <si>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</si>
  <si>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</si>
  <si>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</si>
  <si>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</si>
  <si>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</si>
  <si>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</si>
  <si>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</si>
  <si>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</si>
  <si>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</si>
  <si>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</si>
  <si>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</si>
  <si>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</si>
  <si>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</si>
  <si>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</si>
  <si>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</si>
  <si>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</si>
  <si>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</si>
  <si>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</si>
  <si>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</si>
  <si>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</si>
  <si>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</si>
  <si>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</si>
  <si>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</si>
  <si>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</si>
  <si>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</si>
  <si>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</si>
  <si>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</si>
  <si>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</si>
  <si>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</si>
  <si>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</si>
  <si>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</si>
  <si>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</si>
  <si>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</si>
  <si>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</si>
  <si>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</si>
  <si>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</si>
  <si>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</si>
  <si>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</si>
  <si>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</si>
  <si>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</si>
  <si>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</si>
  <si>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</si>
  <si>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</si>
  <si>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</si>
  <si>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</si>
  <si>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</si>
  <si>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</si>
  <si>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</si>
  <si>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</si>
  <si>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</si>
  <si>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</si>
  <si>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</si>
  <si>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</si>
  <si>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</si>
  <si>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</si>
  <si>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</si>
  <si>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</si>
  <si>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</si>
  <si>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</si>
  <si>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</si>
  <si>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</si>
  <si>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</si>
  <si>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</si>
  <si>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</si>
  <si>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</si>
  <si>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</si>
  <si>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</si>
  <si>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</si>
  <si>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</si>
  <si>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</si>
  <si>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</si>
  <si>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</si>
  <si>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</si>
  <si>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</si>
  <si>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</si>
  <si>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</si>
  <si>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</si>
  <si>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</si>
  <si>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</si>
  <si>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</si>
  <si>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</si>
  <si>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</si>
  <si>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</si>
  <si>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</si>
  <si>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</si>
  <si>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</si>
  <si>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</si>
  <si>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</si>
  <si>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</si>
  <si>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</si>
  <si>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</si>
  <si>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</si>
  <si>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</si>
  <si>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</si>
  <si>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</si>
  <si>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</si>
  <si>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</si>
  <si>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</si>
  <si>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</si>
  <si>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</si>
  <si>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</si>
  <si>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</si>
  <si>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</si>
  <si>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</si>
  <si>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</si>
  <si>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</si>
  <si>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</si>
  <si>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</si>
  <si>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</si>
  <si>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</si>
  <si>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</si>
  <si>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</si>
  <si>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</si>
  <si>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</si>
  <si>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</si>
  <si>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</si>
  <si>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</si>
  <si>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</si>
  <si>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</si>
  <si>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</si>
  <si>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</si>
  <si>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</si>
  <si>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</si>
  <si>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</si>
  <si>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</si>
  <si>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</si>
  <si>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</si>
  <si>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</si>
  <si>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</si>
  <si>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</si>
  <si>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</si>
  <si>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</si>
  <si>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</si>
  <si>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</si>
  <si>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</si>
  <si>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</si>
  <si>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</si>
  <si>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</si>
  <si>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</si>
  <si>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</si>
  <si>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</si>
  <si>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</si>
  <si>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</si>
  <si>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</si>
  <si>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</si>
  <si>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</si>
  <si>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</si>
  <si>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</si>
  <si>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</si>
  <si>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</si>
  <si>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</si>
  <si>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</si>
  <si>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</si>
  <si>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</si>
  <si>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</si>
  <si>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</si>
  <si>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</si>
  <si>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</si>
  <si>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</si>
  <si>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</si>
  <si>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</si>
  <si>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</si>
  <si>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</si>
  <si>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</si>
  <si>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</si>
  <si>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</si>
  <si>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</si>
  <si>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</si>
  <si>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</si>
  <si>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</si>
  <si>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</si>
  <si>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</si>
  <si>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</si>
  <si>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</si>
  <si>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</si>
  <si>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</si>
  <si>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</si>
  <si>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</si>
  <si>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</si>
  <si>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</si>
  <si>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</si>
  <si>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</si>
  <si>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</si>
  <si>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</si>
  <si>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</si>
  <si>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</si>
  <si>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</si>
  <si>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</si>
  <si>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</si>
  <si>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</si>
  <si>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</si>
  <si>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</si>
  <si>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</si>
  <si>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</si>
  <si>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</si>
  <si>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</si>
  <si>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</si>
  <si>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</si>
  <si>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</si>
  <si>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</si>
  <si>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</si>
  <si>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</si>
  <si>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</si>
  <si>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</si>
  <si>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</si>
  <si>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</si>
  <si>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</si>
  <si>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</si>
  <si>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</si>
  <si>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</si>
  <si>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</si>
  <si>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</si>
  <si>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</si>
  <si>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</si>
  <si>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</si>
  <si>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</si>
  <si>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</si>
  <si>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</si>
  <si>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</si>
  <si>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</si>
  <si>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</si>
  <si>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</si>
  <si>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</si>
  <si>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</si>
  <si>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</si>
  <si>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</si>
  <si>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</si>
  <si>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</si>
  <si>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</si>
  <si>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</si>
  <si>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</si>
  <si>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</si>
  <si>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</si>
  <si>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</si>
  <si>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</si>
  <si>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</si>
  <si>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</si>
  <si>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</si>
  <si>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</si>
  <si>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</si>
  <si>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</si>
  <si>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</si>
  <si>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</si>
  <si>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</si>
  <si>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</si>
  <si>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</si>
  <si>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</si>
  <si>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</si>
  <si>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</si>
  <si>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</si>
  <si>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</si>
  <si>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</si>
  <si>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</si>
  <si>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</si>
  <si>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</si>
  <si>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</si>
  <si>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</si>
  <si>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</si>
  <si>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</si>
  <si>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</si>
  <si>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</si>
  <si>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</si>
  <si>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</si>
  <si>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</si>
  <si>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</si>
  <si>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</si>
  <si>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</si>
  <si>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</si>
  <si>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</si>
  <si>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</si>
  <si>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</si>
  <si>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</si>
  <si>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</si>
  <si>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</si>
  <si>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</si>
  <si>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</si>
  <si>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</si>
  <si>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</si>
  <si>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</si>
  <si>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</si>
  <si>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</si>
  <si>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</si>
  <si>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</si>
  <si>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</si>
  <si>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</si>
  <si>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</si>
  <si>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</si>
  <si>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</si>
  <si>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</si>
  <si>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</si>
  <si>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</si>
  <si>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</si>
  <si>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</si>
  <si>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</si>
  <si>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</si>
  <si>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</si>
  <si>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</si>
  <si>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</si>
  <si>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</si>
  <si>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</si>
  <si>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</si>
  <si>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</si>
  <si>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</si>
  <si>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</si>
  <si>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</si>
  <si>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</si>
  <si>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</si>
  <si>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</si>
  <si>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</si>
  <si>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</si>
  <si>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</si>
  <si>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</si>
  <si>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</si>
  <si>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</si>
  <si>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</si>
  <si>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</si>
  <si>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</si>
  <si>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</si>
  <si>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</si>
  <si>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</si>
  <si>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</si>
  <si>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</si>
  <si>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</si>
  <si>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</si>
  <si>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</si>
  <si>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</si>
  <si>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</si>
  <si>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</si>
  <si>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</si>
  <si>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</si>
  <si>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</si>
  <si>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</si>
  <si>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</si>
  <si>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</si>
  <si>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</si>
  <si>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</si>
  <si>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</si>
  <si>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</si>
  <si>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</si>
  <si>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</si>
  <si>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</si>
  <si>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</si>
  <si>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</si>
  <si>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</si>
  <si>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</si>
  <si>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</si>
  <si>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</si>
  <si>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</si>
  <si>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</si>
  <si>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</si>
  <si>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</si>
  <si>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</si>
  <si>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</si>
  <si>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</si>
  <si>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</si>
  <si>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</si>
  <si>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</si>
  <si>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</si>
  <si>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</si>
  <si>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</si>
  <si>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</si>
  <si>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</si>
  <si>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</si>
  <si>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</si>
  <si>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</si>
  <si>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</si>
  <si>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</si>
  <si>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</si>
  <si>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</si>
  <si>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</si>
  <si>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</si>
  <si>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</si>
  <si>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</si>
  <si>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</si>
  <si>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</si>
  <si>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</si>
  <si>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</si>
  <si>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</si>
  <si>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</si>
  <si>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</si>
  <si>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</si>
  <si>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</si>
  <si>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</si>
  <si>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</si>
  <si>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</si>
  <si>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</si>
  <si>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</si>
  <si>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</si>
  <si>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</si>
  <si>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</si>
  <si>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</si>
  <si>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</si>
  <si>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</si>
  <si>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</si>
  <si>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</si>
  <si>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</si>
  <si>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</si>
  <si>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</si>
  <si>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</si>
  <si>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</si>
  <si>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</si>
  <si>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</si>
  <si>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</si>
  <si>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</si>
  <si>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</si>
  <si>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</si>
  <si>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</si>
  <si>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</si>
  <si>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</si>
  <si>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</si>
  <si>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</si>
  <si>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</si>
  <si>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</si>
  <si>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</si>
  <si>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</si>
  <si>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</si>
  <si>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</si>
  <si>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</si>
  <si>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</si>
  <si>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</si>
  <si>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</si>
  <si>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</si>
  <si>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</si>
  <si>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</si>
  <si>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</si>
  <si>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</si>
  <si>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</si>
  <si>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</si>
  <si>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</si>
  <si>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</si>
  <si>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</si>
  <si>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</si>
  <si>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</si>
  <si>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</si>
  <si>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</si>
  <si>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</si>
  <si>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</si>
  <si>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</si>
  <si>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</si>
  <si>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</si>
  <si>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</si>
  <si>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</si>
  <si>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</si>
  <si>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</si>
  <si>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</si>
  <si>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</si>
  <si>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</si>
  <si>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</si>
  <si>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</si>
  <si>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</si>
  <si>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</si>
  <si>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</si>
  <si>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</si>
  <si>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</si>
  <si>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</si>
  <si>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</si>
  <si>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</si>
  <si>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</si>
  <si>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</si>
  <si>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</si>
  <si>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</si>
  <si>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</si>
  <si>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</si>
  <si>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</si>
  <si>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</si>
  <si>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</si>
  <si>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</si>
  <si>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</si>
  <si>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</si>
  <si>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</si>
  <si>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</si>
  <si>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</si>
  <si>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</si>
  <si>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</si>
  <si>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</si>
  <si>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</si>
  <si>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</si>
  <si>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</si>
  <si>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</si>
  <si>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</si>
  <si>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</si>
  <si>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</si>
  <si>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</si>
  <si>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</si>
  <si>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</si>
  <si>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</si>
  <si>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</si>
  <si>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</si>
  <si>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</si>
  <si>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</si>
  <si>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</si>
  <si>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</si>
  <si>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</si>
  <si>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</si>
  <si>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</si>
  <si>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</si>
  <si>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</si>
  <si>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</si>
  <si>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</si>
  <si>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</si>
  <si>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</si>
  <si>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</si>
  <si>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</si>
  <si>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</si>
  <si>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</si>
  <si>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</si>
  <si>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</si>
  <si>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</si>
  <si>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</si>
  <si>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</si>
  <si>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</si>
  <si>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</si>
  <si>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</si>
  <si>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</si>
  <si>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</si>
  <si>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</si>
  <si>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</si>
  <si>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</si>
  <si>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</si>
  <si>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</si>
  <si>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</si>
  <si>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</si>
  <si>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</si>
  <si>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</si>
  <si>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</si>
  <si>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</si>
  <si>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</si>
  <si>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</si>
  <si>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</si>
  <si>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</si>
  <si>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</si>
  <si>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</si>
  <si>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</si>
  <si>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</si>
  <si>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</si>
  <si>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</si>
  <si>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</si>
  <si>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</si>
  <si>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</si>
  <si>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</si>
  <si>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</si>
  <si>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</si>
  <si>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</si>
  <si>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</si>
  <si>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</si>
  <si>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</si>
  <si>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</si>
  <si>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</si>
  <si>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</si>
  <si>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</si>
  <si>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</si>
  <si>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</si>
  <si>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</si>
  <si>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</si>
  <si>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</si>
  <si>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</si>
  <si>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</si>
  <si>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</si>
  <si>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</si>
  <si>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</si>
  <si>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</si>
  <si>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</si>
  <si>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</si>
  <si>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</si>
  <si>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</si>
  <si>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</si>
  <si>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</si>
  <si>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</si>
  <si>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</si>
  <si>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</si>
  <si>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</si>
  <si>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</si>
  <si>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</si>
  <si>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</si>
  <si>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</si>
  <si>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</si>
  <si>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</si>
  <si>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</si>
  <si>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</si>
  <si>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</si>
  <si>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</si>
  <si>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</si>
  <si>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</si>
  <si>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</si>
  <si>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</si>
  <si>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</si>
  <si>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</si>
  <si>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</si>
  <si>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</si>
  <si>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</si>
  <si>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</si>
  <si>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</si>
  <si>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</si>
  <si>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</si>
  <si>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</si>
  <si>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</si>
  <si>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</si>
  <si>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</si>
  <si>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</si>
  <si>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</si>
  <si>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</si>
  <si>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</si>
  <si>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</si>
  <si>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</si>
  <si>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</si>
  <si>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</si>
  <si>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</si>
  <si>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</si>
  <si>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</si>
  <si>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</si>
  <si>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</si>
  <si>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</si>
  <si>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</si>
  <si>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</si>
  <si>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</si>
  <si>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</si>
  <si>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</si>
  <si>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</si>
  <si>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</si>
  <si>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</si>
  <si>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</si>
  <si>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</si>
  <si>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</si>
  <si>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</si>
  <si>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</si>
  <si>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</si>
  <si>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</si>
  <si>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</si>
  <si>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</si>
  <si>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</si>
  <si>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</si>
  <si>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</si>
  <si>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</si>
  <si>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</si>
  <si>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</si>
  <si>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</si>
  <si>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</si>
  <si>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</si>
  <si>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</si>
  <si>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</si>
  <si>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</si>
  <si>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</si>
  <si>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</si>
  <si>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</si>
  <si>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</si>
  <si>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</si>
  <si>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</si>
  <si>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</si>
  <si>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</si>
  <si>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</si>
  <si>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</si>
  <si>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</si>
  <si>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</si>
  <si>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</si>
  <si>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</si>
  <si>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</si>
  <si>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</si>
  <si>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</si>
  <si>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</si>
  <si>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</si>
  <si>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</si>
  <si>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</si>
  <si>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</si>
  <si>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</si>
  <si>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</si>
  <si>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</si>
  <si>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</si>
  <si>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</si>
  <si>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</si>
  <si>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</si>
  <si>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</si>
  <si>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</si>
  <si>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</si>
  <si>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</si>
  <si>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</si>
  <si>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</si>
  <si>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</si>
  <si>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</si>
  <si>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</si>
  <si>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</si>
  <si>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</si>
  <si>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</si>
  <si>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</si>
  <si>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</si>
  <si>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</si>
  <si>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</si>
  <si>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</si>
  <si>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</si>
  <si>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</si>
  <si>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</si>
  <si>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</si>
  <si>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</si>
  <si>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</si>
  <si>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</si>
  <si>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</si>
  <si>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</si>
  <si>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</si>
  <si>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</si>
  <si>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</si>
  <si>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</si>
  <si>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</si>
  <si>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</si>
  <si>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</si>
  <si>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</si>
  <si>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</si>
  <si>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</si>
  <si>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</si>
  <si>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</si>
  <si>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</si>
  <si>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</si>
  <si>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</si>
  <si>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</si>
  <si>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</si>
  <si>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</si>
  <si>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</si>
  <si>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</si>
  <si>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</si>
  <si>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</si>
  <si>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</si>
  <si>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</si>
  <si>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</si>
  <si>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</si>
  <si>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</si>
  <si>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</si>
  <si>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</si>
  <si>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</si>
  <si>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</si>
  <si>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</si>
  <si>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</si>
  <si>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</si>
  <si>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</si>
  <si>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</si>
  <si>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</si>
  <si>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</si>
  <si>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</si>
  <si>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</si>
  <si>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</si>
  <si>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</si>
  <si>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</si>
  <si>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</si>
  <si>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</si>
  <si>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</si>
  <si>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</si>
  <si>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</si>
  <si>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</si>
  <si>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</si>
  <si>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</si>
  <si>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</si>
  <si>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</si>
  <si>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</si>
  <si>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</si>
  <si>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</si>
  <si>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</si>
  <si>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</si>
  <si>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</si>
  <si>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</si>
  <si>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</si>
  <si>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</si>
  <si>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</si>
  <si>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</si>
  <si>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</si>
  <si>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</si>
  <si>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</si>
  <si>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</si>
  <si>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</si>
  <si>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</si>
  <si>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</si>
  <si>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</si>
  <si>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</si>
  <si>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</si>
  <si>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</si>
  <si>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</si>
  <si>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</si>
  <si>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</si>
  <si>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</si>
  <si>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</si>
  <si>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</si>
  <si>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</si>
  <si>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</si>
  <si>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</si>
  <si>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</si>
  <si>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</si>
  <si>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</si>
  <si>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</si>
  <si>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</si>
  <si>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</si>
  <si>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</si>
  <si>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</si>
  <si>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</si>
  <si>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</si>
  <si>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</si>
  <si>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</si>
  <si>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</si>
  <si>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</si>
  <si>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</si>
  <si>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</si>
  <si>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</si>
  <si>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</si>
  <si>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</si>
  <si>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</si>
  <si>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</si>
  <si>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</si>
  <si>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</si>
  <si>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</si>
  <si>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</si>
  <si>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</si>
  <si>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</si>
  <si>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</si>
  <si>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</si>
  <si>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</si>
  <si>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</si>
  <si>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</si>
  <si>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</si>
  <si>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</si>
  <si>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</si>
  <si>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</si>
  <si>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</si>
  <si>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</si>
  <si>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</si>
  <si>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</si>
  <si>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</si>
  <si>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</si>
  <si>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</si>
  <si>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</si>
  <si>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</si>
  <si>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</si>
  <si>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</si>
  <si>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</si>
  <si>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</si>
  <si>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</si>
  <si>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</si>
  <si>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</si>
  <si>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</si>
  <si>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</si>
  <si>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</si>
  <si>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</si>
  <si>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</si>
  <si>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</si>
  <si>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</si>
  <si>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</si>
  <si>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</si>
  <si>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</si>
  <si>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</si>
  <si>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</si>
  <si>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</si>
  <si>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</si>
  <si>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</si>
  <si>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</si>
  <si>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</si>
  <si>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</si>
  <si>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</si>
  <si>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</si>
  <si>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</si>
  <si>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</si>
  <si>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</si>
  <si>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</si>
  <si>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</si>
  <si>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</si>
  <si>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</si>
  <si>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</si>
  <si>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</si>
  <si>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</si>
  <si>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</si>
  <si>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</si>
  <si>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</si>
  <si>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</si>
  <si>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</si>
  <si>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</si>
  <si>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</si>
  <si>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</si>
  <si>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</si>
  <si>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</si>
  <si>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</si>
  <si>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</si>
  <si>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</si>
  <si>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</si>
  <si>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</si>
  <si>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</si>
  <si>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</si>
  <si>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</si>
  <si>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</si>
  <si>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</si>
  <si>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</si>
  <si>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</si>
  <si>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</si>
  <si>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</si>
  <si>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</si>
  <si>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</si>
  <si>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</si>
  <si>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</si>
  <si>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</si>
  <si>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</si>
  <si>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</si>
  <si>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</si>
  <si>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</si>
  <si>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</si>
  <si>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</si>
  <si>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</si>
  <si>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</si>
  <si>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</si>
  <si>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</si>
  <si>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</si>
  <si>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</si>
  <si>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</si>
  <si>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</si>
  <si>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</si>
  <si>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</si>
  <si>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</si>
  <si>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</si>
  <si>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</si>
  <si>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</si>
  <si>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</si>
  <si>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</si>
  <si>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</si>
  <si>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</si>
  <si>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</si>
  <si>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</si>
  <si>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</si>
  <si>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</si>
  <si>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</si>
  <si>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</si>
  <si>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</si>
  <si>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</si>
  <si>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</si>
  <si>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</si>
  <si>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</si>
  <si>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</si>
  <si>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</si>
  <si>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</si>
  <si>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</si>
  <si>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</si>
  <si>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</si>
  <si>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</si>
  <si>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</si>
  <si>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</si>
  <si>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</si>
  <si>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</si>
  <si>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</si>
  <si>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</si>
  <si>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</si>
  <si>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</si>
  <si>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</si>
  <si>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</si>
  <si>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</si>
  <si>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</si>
  <si>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</si>
  <si>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</si>
  <si>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</si>
  <si>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</si>
  <si>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</si>
  <si>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</si>
  <si>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</si>
  <si>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</si>
  <si>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</si>
  <si>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</si>
  <si>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</si>
  <si>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</si>
  <si>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</si>
  <si>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</si>
  <si>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</si>
  <si>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</si>
  <si>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</si>
  <si>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</si>
  <si>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</si>
  <si>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</si>
  <si>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</si>
  <si>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</si>
  <si>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</si>
  <si>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</si>
  <si>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</si>
  <si>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</si>
  <si>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</si>
  <si>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</si>
  <si>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</si>
  <si>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</si>
  <si>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</si>
  <si>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</si>
  <si>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</si>
  <si>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</si>
  <si>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</si>
  <si>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</si>
  <si>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</si>
  <si>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</si>
  <si>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</si>
  <si>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</si>
  <si>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</si>
  <si>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</si>
  <si>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</si>
  <si>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</si>
  <si>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</si>
  <si>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</si>
  <si>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</si>
  <si>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</si>
  <si>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</si>
  <si>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</si>
  <si>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</si>
  <si>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</si>
  <si>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</si>
  <si>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</si>
  <si>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</si>
  <si>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</si>
  <si>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</si>
  <si>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</si>
  <si>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</si>
  <si>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</si>
  <si>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</si>
  <si>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</si>
  <si>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</si>
  <si>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</si>
  <si>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</si>
  <si>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</si>
  <si>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</si>
  <si>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</si>
  <si>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</si>
  <si>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</si>
  <si>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</si>
  <si>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</si>
  <si>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</si>
  <si>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</si>
  <si>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</si>
  <si>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</si>
  <si>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</si>
  <si>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</si>
  <si>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</si>
  <si>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</si>
  <si>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</si>
  <si>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</si>
  <si>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</si>
  <si>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</si>
  <si>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</si>
  <si>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</si>
  <si>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</si>
  <si>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</si>
  <si>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</si>
  <si>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</si>
  <si>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</si>
  <si>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</si>
  <si>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</si>
  <si>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</si>
  <si>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</si>
  <si>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</si>
  <si>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</si>
  <si>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</si>
  <si>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</si>
  <si>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</si>
  <si>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</si>
  <si>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</si>
  <si>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</si>
  <si>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</si>
  <si>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</si>
  <si>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</si>
  <si>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</si>
  <si>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</si>
  <si>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</si>
  <si>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</si>
  <si>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</si>
  <si>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</si>
  <si>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</si>
  <si>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</si>
  <si>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</si>
  <si>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</si>
  <si>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</si>
  <si>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</si>
  <si>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</si>
  <si>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</si>
  <si>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</si>
  <si>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</si>
  <si>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</si>
  <si>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</si>
  <si>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</si>
  <si>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</si>
  <si>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</si>
  <si>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</si>
  <si>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</si>
  <si>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</si>
  <si>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</si>
  <si>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</si>
  <si>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</si>
  <si>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</si>
  <si>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</si>
  <si>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</si>
  <si>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</si>
  <si>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</si>
  <si>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</si>
  <si>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</si>
  <si>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</si>
  <si>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</si>
  <si>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</si>
  <si>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</si>
  <si>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</si>
  <si>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</si>
  <si>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</si>
  <si>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</si>
  <si>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</si>
  <si>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</si>
  <si>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</si>
  <si>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</si>
  <si>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</si>
  <si>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</si>
  <si>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</si>
  <si>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</si>
  <si>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</si>
  <si>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</si>
  <si>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</si>
  <si>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</si>
  <si>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</si>
  <si>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</si>
  <si>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</si>
  <si>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</si>
  <si>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</si>
  <si>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</si>
  <si>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</si>
  <si>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</si>
  <si>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</si>
  <si>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</si>
  <si>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</si>
  <si>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</si>
  <si>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</si>
  <si>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</si>
  <si>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</si>
  <si>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</si>
  <si>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</si>
  <si>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</si>
  <si>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</si>
  <si>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</si>
  <si>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</si>
  <si>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</si>
  <si>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</si>
  <si>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</si>
  <si>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</si>
  <si>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</si>
  <si>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</si>
  <si>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</si>
  <si>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</si>
  <si>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</si>
  <si>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</si>
  <si>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</si>
  <si>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</si>
  <si>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</si>
  <si>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</si>
  <si>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</si>
  <si>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</si>
  <si>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</si>
  <si>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</si>
  <si>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</si>
  <si>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</si>
  <si>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</si>
  <si>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</si>
  <si>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</si>
  <si>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</si>
  <si>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</si>
  <si>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</si>
  <si>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</si>
  <si>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</si>
  <si>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</si>
  <si>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</si>
  <si>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</si>
  <si>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</si>
  <si>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</si>
  <si>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</si>
  <si>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</si>
  <si>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</si>
  <si>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</si>
  <si>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</si>
  <si>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</si>
  <si>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</si>
  <si>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</si>
  <si>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</si>
  <si>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</si>
  <si>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</si>
  <si>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</si>
  <si>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</si>
  <si>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</si>
  <si>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</si>
  <si>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</si>
  <si>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</si>
  <si>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</si>
  <si>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</si>
  <si>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</si>
  <si>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</si>
  <si>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</si>
  <si>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</si>
  <si>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</si>
  <si>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</si>
  <si>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</si>
  <si>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</si>
  <si>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</si>
  <si>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</si>
  <si>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</si>
  <si>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</si>
  <si>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</si>
  <si>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</si>
  <si>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</si>
  <si>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</si>
  <si>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</si>
  <si>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</si>
  <si>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</si>
  <si>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</si>
  <si>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</si>
  <si>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</si>
  <si>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</si>
  <si>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</si>
  <si>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</si>
  <si>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</si>
  <si>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</si>
  <si>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</si>
  <si>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</si>
  <si>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</si>
  <si>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</si>
  <si>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</si>
  <si>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</si>
  <si>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</si>
  <si>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</si>
  <si>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</si>
  <si>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</si>
  <si>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</si>
  <si>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</si>
  <si>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</si>
  <si>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</si>
  <si>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</si>
  <si>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</si>
  <si>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</si>
  <si>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</si>
  <si>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</si>
  <si>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</si>
  <si>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</si>
  <si>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</si>
  <si>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</si>
  <si>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</si>
  <si>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</si>
  <si>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</si>
  <si>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</si>
  <si>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</si>
  <si>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</si>
  <si>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</si>
  <si>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</si>
  <si>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</si>
  <si>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</si>
  <si>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</si>
  <si>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</si>
  <si>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</si>
  <si>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</si>
  <si>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</si>
  <si>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</si>
  <si>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</si>
  <si>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</si>
  <si>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</si>
  <si>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</si>
  <si>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</si>
  <si>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</si>
  <si>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</si>
  <si>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</si>
  <si>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</si>
  <si>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</si>
  <si>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</si>
  <si>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</si>
  <si>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</si>
  <si>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</si>
  <si>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</si>
  <si>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</si>
  <si>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</si>
  <si>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</si>
  <si>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</si>
  <si>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</si>
  <si>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</si>
  <si>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</si>
  <si>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</si>
  <si>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</si>
  <si>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</si>
  <si>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</si>
  <si>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</si>
  <si>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</si>
  <si>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</si>
  <si>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</si>
  <si>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</si>
  <si>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</si>
  <si>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</si>
  <si>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</si>
  <si>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</si>
  <si>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</si>
  <si>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</si>
  <si>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</si>
  <si>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</si>
  <si>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</si>
  <si>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</si>
  <si>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</si>
  <si>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</si>
  <si>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</si>
  <si>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</si>
  <si>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</si>
  <si>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</si>
  <si>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</si>
  <si>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</si>
  <si>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</si>
  <si>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</si>
  <si>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</si>
  <si>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</si>
  <si>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</si>
  <si>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</si>
  <si>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</si>
  <si>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</si>
  <si>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</si>
  <si>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</si>
  <si>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</si>
  <si>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</si>
  <si>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</si>
  <si>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</si>
  <si>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</si>
  <si>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</si>
  <si>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</si>
  <si>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</si>
  <si>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</si>
  <si>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</si>
  <si>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</si>
  <si>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</si>
  <si>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</si>
  <si>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</si>
  <si>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</si>
  <si>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</si>
  <si>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</si>
  <si>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</si>
  <si>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</si>
  <si>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</si>
  <si>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</si>
  <si>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</si>
  <si>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</si>
  <si>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</si>
  <si>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</si>
  <si>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</si>
  <si>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</si>
  <si>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</si>
  <si>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</si>
  <si>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</si>
  <si>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</si>
  <si>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</si>
  <si>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</si>
  <si>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</si>
  <si>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</si>
  <si>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</si>
  <si>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</si>
  <si>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</si>
  <si>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</si>
  <si>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</si>
  <si>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</si>
  <si>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</si>
  <si>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</si>
  <si>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</si>
  <si>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</si>
  <si>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</si>
  <si>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</si>
  <si>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</si>
  <si>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</si>
  <si>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</si>
  <si>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</si>
  <si>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</si>
  <si>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</si>
  <si>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</si>
  <si>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</si>
  <si>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</si>
  <si>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</si>
  <si>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</si>
  <si>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</si>
  <si>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</si>
  <si>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</si>
  <si>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</si>
  <si>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</si>
  <si>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</si>
  <si>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</si>
  <si>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</si>
  <si>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</si>
  <si>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</si>
  <si>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</si>
  <si>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</si>
  <si>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</si>
  <si>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</si>
  <si>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</si>
  <si>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</si>
  <si>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</si>
  <si>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</si>
  <si>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</si>
  <si>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</si>
  <si>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</si>
  <si>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</si>
  <si>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</si>
  <si>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</si>
  <si>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</si>
  <si>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</si>
  <si>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</si>
  <si>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</si>
  <si>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</si>
  <si>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</si>
  <si>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</si>
  <si>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</si>
  <si>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</si>
  <si>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</si>
  <si>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</si>
  <si>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</si>
  <si>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</si>
  <si>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</si>
  <si>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</si>
  <si>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</si>
  <si>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</si>
  <si>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</si>
  <si>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</si>
  <si>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</si>
  <si>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</si>
  <si>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</si>
  <si>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</si>
  <si>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</si>
  <si>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</si>
  <si>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</si>
  <si>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</si>
  <si>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</si>
  <si>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</si>
  <si>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</si>
  <si>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</si>
  <si>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</si>
  <si>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</si>
  <si>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</si>
  <si>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</si>
  <si>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</si>
  <si>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</si>
  <si>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</si>
  <si>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</si>
  <si>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</si>
  <si>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</si>
  <si>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</si>
  <si>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</si>
  <si>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</si>
  <si>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</si>
  <si>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</si>
  <si>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</si>
  <si>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</si>
  <si>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</si>
  <si>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</si>
  <si>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</si>
  <si>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</si>
  <si>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</si>
  <si>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</si>
  <si>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</si>
  <si>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</si>
  <si>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</si>
  <si>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</si>
  <si>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</si>
  <si>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</si>
  <si>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</si>
  <si>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</si>
  <si>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</si>
  <si>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</si>
  <si>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</si>
  <si>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</si>
  <si>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</si>
  <si>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</si>
  <si>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</si>
  <si>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</si>
  <si>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</si>
  <si>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</si>
  <si>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</si>
  <si>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</si>
  <si>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</si>
  <si>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</si>
  <si>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</si>
  <si>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</si>
  <si>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</si>
  <si>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</si>
  <si>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</si>
  <si>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</si>
  <si>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</si>
  <si>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</si>
  <si>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</si>
  <si>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</si>
  <si>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</si>
  <si>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</si>
  <si>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</si>
  <si>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</si>
  <si>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</si>
  <si>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</si>
  <si>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</si>
  <si>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</si>
  <si>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</si>
  <si>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</si>
  <si>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</si>
  <si>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</si>
  <si>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</si>
  <si>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</si>
  <si>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</si>
  <si>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</si>
  <si>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</si>
  <si>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</si>
  <si>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</si>
  <si>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</si>
  <si>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</si>
  <si>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</si>
  <si>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</si>
  <si>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</si>
  <si>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</si>
  <si>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</si>
  <si>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</si>
  <si>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</si>
  <si>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</si>
  <si>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</si>
  <si>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</si>
  <si>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</si>
  <si>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</si>
  <si>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</si>
  <si>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</si>
  <si>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</si>
  <si>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</si>
  <si>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</si>
  <si>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</si>
  <si>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</si>
  <si>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</si>
  <si>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</si>
  <si>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</si>
  <si>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</si>
  <si>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</si>
  <si>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</si>
  <si>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</si>
  <si>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</si>
  <si>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</si>
  <si>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</si>
  <si>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</si>
  <si>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</si>
  <si>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</si>
  <si>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</si>
  <si>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</si>
  <si>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</si>
  <si>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</si>
  <si>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</si>
  <si>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</si>
  <si>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</si>
  <si>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</si>
  <si>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</si>
  <si>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</si>
  <si>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</si>
  <si>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</si>
  <si>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</si>
  <si>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</si>
  <si>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</si>
  <si>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</si>
  <si>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</si>
  <si>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</si>
  <si>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</si>
  <si>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</si>
  <si>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</si>
  <si>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</si>
  <si>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</si>
  <si>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</si>
  <si>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</si>
  <si>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</si>
  <si>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</si>
  <si>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</si>
  <si>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</si>
  <si>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</si>
  <si>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</si>
  <si>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</si>
  <si>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</si>
  <si>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</si>
  <si>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</si>
  <si>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</si>
  <si>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</si>
  <si>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</si>
  <si>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</si>
  <si>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</si>
  <si>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</si>
  <si>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</si>
  <si>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</si>
  <si>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</si>
  <si>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</si>
  <si>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</si>
  <si>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</si>
  <si>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</si>
  <si>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</si>
  <si>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</si>
  <si>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</si>
  <si>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</si>
  <si>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</si>
  <si>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</si>
  <si>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</si>
  <si>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</si>
  <si>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</si>
  <si>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</si>
  <si>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</si>
  <si>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</si>
  <si>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</si>
  <si>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</si>
  <si>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</si>
  <si>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</si>
  <si>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</si>
  <si>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</si>
  <si>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</si>
  <si>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</si>
  <si>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</si>
  <si>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</si>
  <si>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</si>
  <si>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</si>
  <si>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</si>
  <si>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</si>
  <si>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</si>
  <si>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</si>
  <si>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</si>
  <si>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</si>
  <si>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</si>
  <si>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</si>
  <si>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</si>
  <si>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</si>
  <si>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</si>
  <si>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</si>
  <si>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</si>
  <si>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</si>
  <si>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</si>
  <si>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</si>
  <si>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</si>
  <si>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</si>
  <si>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</si>
  <si>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</si>
  <si>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</si>
  <si>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</si>
  <si>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</si>
  <si>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</si>
  <si>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</si>
  <si>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</si>
  <si>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</si>
  <si>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</si>
  <si>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</si>
  <si>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</si>
  <si>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</si>
  <si>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</si>
  <si>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</si>
  <si>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</si>
  <si>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</si>
  <si>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</si>
  <si>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</si>
  <si>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</si>
  <si>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</si>
  <si>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</si>
  <si>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</si>
  <si>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</si>
  <si>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</si>
  <si>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</si>
  <si>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</si>
  <si>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</si>
  <si>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</si>
  <si>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</si>
  <si>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</si>
  <si>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</si>
  <si>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</si>
  <si>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</si>
  <si>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</si>
  <si>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</si>
  <si>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</si>
  <si>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</si>
  <si>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</si>
  <si>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</si>
  <si>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</si>
  <si>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</si>
  <si>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</si>
  <si>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</si>
  <si>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</si>
  <si>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</si>
  <si>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</si>
  <si>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</si>
  <si>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</si>
  <si>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</si>
  <si>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</si>
  <si>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</si>
  <si>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</si>
  <si>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</si>
  <si>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</si>
  <si>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</si>
  <si>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</si>
  <si>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</si>
  <si>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</si>
  <si>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</si>
  <si>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</si>
  <si>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</si>
  <si>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</si>
  <si>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</si>
  <si>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</si>
  <si>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</si>
  <si>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</si>
  <si>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</si>
  <si>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</si>
  <si>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</si>
  <si>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</si>
  <si>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</si>
  <si>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</si>
  <si>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</si>
  <si>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</si>
  <si>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</si>
  <si>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</si>
  <si>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</si>
  <si>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</si>
  <si>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</si>
  <si>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</si>
  <si>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</si>
  <si>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</si>
  <si>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</si>
  <si>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</si>
  <si>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</si>
  <si>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</si>
  <si>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</si>
  <si>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</si>
  <si>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</si>
  <si>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</si>
  <si>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</si>
  <si>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</si>
  <si>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</si>
  <si>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</si>
  <si>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</si>
  <si>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</si>
  <si>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</si>
  <si>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</si>
  <si>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</si>
  <si>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</si>
  <si>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</si>
  <si>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</si>
  <si>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</si>
  <si>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</si>
  <si>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</si>
  <si>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</si>
  <si>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</si>
  <si>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</si>
  <si>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</si>
  <si>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</si>
  <si>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</si>
  <si>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</si>
  <si>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</si>
  <si>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</si>
  <si>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</si>
  <si>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</si>
  <si>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</si>
  <si>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</si>
  <si>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</si>
  <si>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</si>
  <si>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</si>
  <si>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</si>
  <si>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</si>
  <si>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</si>
  <si>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</si>
  <si>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</si>
  <si>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</si>
  <si>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</si>
  <si>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</si>
  <si>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</si>
  <si>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</si>
  <si>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</si>
  <si>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</si>
  <si>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</si>
  <si>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</si>
  <si>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</si>
  <si>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</si>
  <si>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</si>
  <si>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</si>
  <si>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</si>
  <si>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</si>
  <si>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</si>
  <si>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</si>
  <si>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</si>
  <si>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</si>
  <si>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</si>
  <si>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</si>
  <si>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</si>
  <si>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</si>
  <si>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</si>
  <si>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</si>
  <si>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</si>
  <si>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</si>
  <si>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</si>
  <si>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</si>
  <si>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</si>
  <si>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</si>
  <si>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</si>
  <si>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</si>
  <si>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</si>
  <si>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</si>
  <si>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</si>
  <si>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</si>
  <si>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</si>
  <si>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</si>
  <si>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</si>
  <si>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</si>
  <si>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</si>
  <si>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</si>
  <si>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</si>
  <si>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</si>
  <si>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</si>
  <si>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</si>
  <si>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</si>
  <si>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</si>
  <si>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</si>
  <si>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</si>
  <si>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</si>
  <si>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</si>
  <si>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</si>
  <si>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</si>
  <si>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</si>
  <si>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</si>
  <si>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</si>
  <si>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</si>
  <si>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</si>
  <si>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</si>
  <si>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</si>
  <si>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</si>
  <si>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</si>
  <si>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</si>
  <si>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</si>
  <si>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</si>
  <si>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</si>
  <si>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</si>
  <si>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</si>
  <si>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</si>
  <si>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</si>
  <si>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</si>
  <si>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</si>
  <si>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</si>
  <si>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</si>
  <si>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</si>
  <si>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</si>
  <si>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</si>
  <si>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</si>
  <si>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</si>
  <si>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</si>
  <si>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</si>
  <si>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</si>
  <si>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</si>
  <si>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</si>
  <si>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</si>
  <si>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</si>
  <si>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</si>
  <si>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</si>
  <si>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</si>
  <si>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</si>
  <si>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</si>
  <si>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</si>
  <si>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</si>
  <si>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</si>
  <si>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</si>
  <si>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</si>
  <si>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</si>
  <si>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</si>
  <si>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</si>
  <si>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</si>
  <si>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</si>
  <si>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</si>
  <si>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</si>
  <si>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</si>
  <si>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</si>
  <si>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</si>
  <si>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</si>
  <si>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</si>
  <si>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</si>
  <si>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</si>
  <si>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</si>
  <si>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</si>
  <si>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</si>
  <si>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</si>
  <si>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</si>
  <si>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</si>
  <si>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</si>
  <si>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</si>
  <si>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</si>
  <si>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</si>
  <si>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</si>
  <si>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</si>
  <si>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</si>
  <si>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</si>
  <si>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</si>
  <si>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</si>
  <si>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</si>
  <si>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</si>
  <si>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</si>
  <si>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</si>
  <si>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</si>
  <si>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</si>
  <si>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</si>
  <si>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</si>
  <si>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</si>
  <si>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</si>
  <si>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</si>
  <si>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</si>
  <si>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</si>
  <si>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</si>
  <si>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</si>
  <si>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</si>
  <si>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</si>
  <si>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</si>
  <si>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</si>
  <si>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</si>
  <si>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</si>
  <si>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</si>
  <si>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</si>
  <si>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</si>
  <si>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</si>
  <si>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</si>
  <si>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</si>
  <si>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</si>
  <si>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</si>
  <si>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</si>
  <si>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</si>
  <si>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</si>
  <si>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</si>
  <si>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</si>
  <si>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</si>
  <si>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</si>
  <si>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</si>
  <si>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</si>
  <si>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</si>
  <si>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</si>
  <si>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</si>
  <si>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</si>
  <si>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</si>
  <si>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</si>
  <si>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</si>
  <si>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</si>
  <si>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</si>
  <si>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</si>
  <si>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</si>
  <si>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</si>
  <si>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</si>
  <si>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</si>
  <si>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</si>
  <si>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</si>
  <si>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</si>
  <si>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</si>
  <si>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</si>
  <si>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</si>
  <si>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</si>
  <si>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</si>
  <si>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</si>
  <si>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</si>
  <si>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</si>
  <si>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</si>
  <si>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</si>
  <si>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</si>
  <si>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</si>
  <si>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</si>
  <si>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</si>
  <si>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</si>
  <si>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</si>
  <si>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</si>
  <si>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</si>
  <si>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</si>
  <si>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</si>
  <si>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</si>
  <si>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</si>
  <si>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</si>
  <si>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</si>
  <si>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</si>
  <si>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</si>
  <si>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</si>
  <si>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</si>
  <si>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</si>
  <si>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</si>
  <si>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</si>
  <si>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</si>
  <si>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</si>
  <si>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</si>
  <si>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</si>
  <si>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</si>
  <si>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</si>
  <si>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</si>
  <si>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</si>
  <si>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</si>
  <si>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</si>
  <si>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</si>
  <si>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</si>
  <si>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</si>
  <si>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</si>
  <si>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</si>
  <si>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</si>
  <si>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</si>
  <si>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</si>
  <si>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</si>
  <si>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</si>
  <si>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</si>
  <si>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</si>
  <si>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</si>
  <si>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</si>
  <si>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</si>
  <si>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</si>
  <si>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</si>
  <si>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</si>
  <si>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</si>
  <si>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</si>
  <si>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</si>
  <si>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</si>
  <si>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</si>
  <si>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</si>
  <si>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</si>
  <si>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</si>
  <si>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</si>
  <si>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</si>
  <si>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</si>
  <si>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</si>
  <si>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</si>
  <si>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</si>
  <si>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</si>
  <si>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</si>
  <si>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</si>
  <si>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</si>
  <si>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</si>
  <si>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</si>
  <si>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</si>
  <si>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</si>
  <si>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</si>
  <si>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</si>
  <si>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</si>
  <si>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</si>
  <si>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</si>
  <si>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</si>
  <si>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</si>
  <si>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</si>
  <si>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</si>
  <si>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</si>
  <si>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</si>
  <si>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</si>
  <si>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</si>
  <si>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</si>
  <si>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</si>
  <si>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</si>
  <si>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</si>
  <si>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</si>
  <si>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</si>
  <si>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</si>
  <si>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</si>
  <si>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</si>
  <si>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</si>
  <si>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</si>
  <si>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</si>
  <si>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</si>
  <si>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</si>
  <si>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</si>
  <si>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</si>
  <si>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</si>
  <si>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</si>
  <si>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</si>
  <si>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</si>
  <si>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</si>
  <si>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</si>
  <si>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</si>
  <si>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</si>
  <si>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</si>
  <si>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</si>
  <si>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</si>
  <si>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</si>
  <si>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</si>
  <si>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</si>
  <si>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</si>
  <si>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</si>
  <si>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</si>
  <si>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</si>
  <si>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</si>
  <si>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</si>
  <si>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</si>
  <si>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</si>
  <si>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</si>
  <si>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</si>
  <si>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</si>
  <si>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</si>
  <si>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</si>
  <si>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</si>
  <si>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</si>
  <si>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</si>
  <si>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</si>
  <si>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</si>
  <si>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</si>
  <si>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</si>
  <si>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</si>
  <si>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</si>
  <si>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</si>
  <si>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</si>
  <si>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</si>
  <si>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</si>
  <si>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</si>
  <si>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</si>
  <si>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</si>
  <si>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</si>
  <si>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</si>
  <si>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</si>
  <si>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</si>
  <si>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</si>
  <si>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</si>
  <si>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</si>
  <si>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</si>
  <si>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</si>
  <si>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</si>
  <si>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</si>
  <si>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</si>
  <si>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</si>
  <si>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</si>
  <si>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</si>
  <si>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</si>
  <si>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</si>
  <si>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</si>
  <si>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</si>
  <si>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</si>
  <si>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</si>
  <si>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</si>
  <si>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</si>
  <si>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</si>
  <si>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</si>
  <si>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</si>
  <si>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</si>
  <si>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</si>
  <si>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</si>
  <si>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</si>
  <si>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</si>
  <si>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</si>
  <si>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</si>
  <si>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</si>
  <si>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</si>
  <si>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</si>
  <si>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</si>
  <si>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</si>
  <si>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</si>
  <si>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</si>
  <si>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</si>
  <si>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</si>
  <si>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</si>
  <si>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</si>
  <si>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</si>
  <si>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</si>
  <si>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</si>
  <si>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</si>
  <si>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</si>
  <si>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</si>
  <si>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</si>
  <si>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</si>
  <si>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</si>
  <si>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</si>
  <si>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</si>
  <si>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</si>
  <si>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</si>
  <si>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</si>
  <si>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</si>
  <si>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</si>
  <si>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</si>
  <si>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</si>
  <si>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</si>
  <si>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</si>
  <si>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</si>
  <si>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</si>
  <si>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</si>
  <si>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</si>
  <si>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</si>
  <si>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</si>
  <si>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</si>
  <si>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</si>
  <si>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</si>
  <si>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</si>
  <si>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</si>
  <si>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</si>
  <si>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</si>
  <si>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</si>
  <si>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</si>
  <si>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</si>
  <si>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</si>
  <si>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</si>
  <si>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</si>
  <si>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</si>
  <si>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</si>
  <si>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</si>
  <si>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</si>
  <si>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</si>
  <si>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</si>
  <si>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</si>
  <si>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</si>
  <si>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</si>
  <si>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</si>
  <si>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</si>
  <si>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</si>
  <si>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</si>
  <si>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</si>
  <si>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</si>
  <si>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</si>
  <si>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</si>
  <si>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</si>
  <si>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</si>
  <si>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</si>
  <si>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</si>
  <si>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</si>
  <si>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</si>
  <si>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</si>
  <si>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</si>
  <si>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</si>
  <si>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</si>
  <si>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</si>
  <si>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</si>
  <si>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</si>
  <si>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</si>
  <si>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</si>
  <si>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</si>
  <si>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</si>
  <si>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</si>
  <si>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</si>
  <si>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</si>
  <si>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</si>
  <si>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</si>
  <si>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</si>
  <si>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</si>
  <si>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</si>
  <si>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</si>
  <si>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</si>
  <si>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</si>
  <si>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</si>
  <si>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</si>
  <si>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</si>
  <si>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</si>
  <si>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</si>
  <si>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</si>
  <si>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</si>
  <si>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</si>
  <si>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</si>
  <si>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</si>
  <si>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</si>
  <si>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</si>
  <si>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</si>
  <si>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</si>
  <si>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</si>
  <si>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</si>
  <si>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</si>
  <si>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</si>
  <si>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</si>
  <si>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</si>
  <si>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</si>
  <si>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</si>
  <si>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</si>
  <si>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</si>
  <si>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</si>
  <si>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</si>
  <si>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</si>
  <si>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</si>
  <si>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</si>
  <si>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</si>
  <si>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</si>
  <si>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</si>
  <si>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</si>
  <si>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</si>
  <si>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</si>
  <si>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</si>
  <si>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</si>
  <si>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</si>
  <si>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</si>
  <si>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</si>
  <si>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</si>
  <si>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</si>
  <si>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</si>
  <si>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</si>
  <si>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</si>
  <si>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</si>
  <si>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</si>
  <si>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</si>
  <si>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</si>
  <si>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</si>
  <si>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</si>
  <si>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</si>
  <si>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</si>
  <si>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</si>
  <si>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</si>
  <si>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</si>
  <si>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</si>
  <si>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</si>
  <si>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</si>
  <si>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</si>
  <si>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</si>
  <si>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</si>
  <si>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</si>
  <si>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</si>
  <si>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</si>
  <si>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</si>
  <si>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</si>
  <si>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</si>
  <si>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</si>
  <si>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</si>
  <si>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</si>
  <si>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</si>
  <si>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</si>
  <si>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</si>
  <si>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</si>
  <si>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</si>
  <si>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</si>
  <si>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</si>
  <si>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</si>
  <si>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</si>
  <si>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</si>
  <si>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</si>
  <si>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</si>
  <si>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</si>
  <si>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</si>
  <si>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</si>
  <si>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</si>
  <si>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</si>
  <si>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</si>
  <si>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</si>
  <si>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</si>
  <si>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</si>
  <si>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</si>
  <si>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</si>
  <si>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</si>
  <si>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</si>
  <si>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</si>
  <si>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</si>
  <si>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</si>
  <si>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</si>
  <si>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</si>
  <si>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</si>
  <si>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</si>
  <si>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</si>
  <si>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</si>
  <si>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</si>
  <si>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</si>
  <si>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</si>
  <si>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</si>
  <si>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</si>
  <si>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</si>
  <si>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</si>
  <si>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</si>
  <si>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</si>
  <si>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</si>
  <si>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</si>
  <si>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</si>
  <si>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</si>
  <si>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</si>
  <si>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</si>
  <si>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</si>
  <si>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</si>
  <si>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</si>
  <si>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</si>
  <si>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</si>
  <si>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</si>
  <si>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</si>
  <si>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</si>
  <si>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</si>
  <si>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</si>
  <si>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</si>
  <si>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</si>
  <si>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</si>
  <si>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</si>
  <si>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</si>
  <si>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</si>
  <si>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</si>
  <si>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</si>
  <si>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</si>
  <si>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</si>
  <si>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</si>
  <si>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</si>
  <si>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</si>
  <si>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</si>
  <si>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</si>
  <si>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</si>
  <si>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</si>
  <si>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</si>
  <si>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</si>
  <si>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</si>
  <si>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</si>
  <si>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</si>
  <si>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</si>
  <si>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</si>
  <si>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</si>
  <si>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</si>
  <si>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</si>
  <si>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</si>
  <si>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</si>
  <si>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</si>
  <si>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</si>
  <si>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</si>
  <si>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</si>
  <si>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</si>
  <si>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</si>
  <si>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</si>
  <si>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</si>
  <si>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</si>
  <si>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</si>
  <si>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</si>
  <si>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</si>
  <si>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</si>
  <si>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</si>
  <si>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</si>
  <si>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</si>
  <si>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</si>
  <si>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</si>
  <si>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</si>
  <si>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</si>
  <si>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</si>
  <si>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</si>
  <si>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</si>
  <si>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</si>
  <si>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</si>
  <si>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</si>
  <si>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</si>
  <si>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</si>
  <si>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</si>
  <si>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</si>
  <si>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</si>
  <si>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</si>
  <si>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</si>
  <si>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</si>
  <si>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</si>
  <si>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</si>
  <si>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</si>
  <si>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</si>
  <si>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</si>
  <si>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</si>
  <si>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</si>
  <si>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</si>
  <si>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</si>
  <si>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</si>
  <si>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</si>
  <si>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</si>
  <si>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</si>
  <si>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</si>
  <si>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</si>
  <si>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</si>
  <si>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</si>
  <si>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</si>
  <si>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</si>
  <si>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</si>
  <si>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</si>
  <si>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</si>
  <si>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</si>
  <si>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</si>
  <si>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</si>
  <si>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</si>
  <si>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</si>
  <si>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</si>
  <si>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</si>
  <si>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</si>
  <si>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</si>
  <si>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</si>
  <si>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</si>
  <si>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</si>
  <si>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</si>
  <si>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</si>
  <si>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</si>
  <si>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</si>
  <si>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</si>
  <si>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</si>
  <si>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</si>
  <si>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</si>
  <si>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</si>
  <si>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</si>
  <si>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</si>
  <si>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</si>
  <si>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</si>
  <si>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</si>
  <si>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</si>
  <si>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</si>
  <si>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</si>
  <si>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</si>
  <si>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</si>
  <si>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</si>
  <si>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</si>
  <si>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</si>
  <si>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</si>
  <si>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</si>
  <si>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</si>
  <si>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</si>
  <si>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</si>
  <si>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</si>
  <si>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</si>
  <si>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</si>
  <si>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</si>
  <si>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</si>
  <si>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</si>
  <si>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</si>
  <si>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</si>
  <si>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</si>
  <si>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</si>
  <si>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</si>
  <si>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</si>
  <si>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</si>
  <si>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</si>
  <si>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</si>
  <si>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</si>
  <si>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</si>
  <si>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</si>
  <si>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</si>
  <si>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</si>
  <si>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</si>
  <si>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</si>
  <si>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</si>
  <si>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</si>
  <si>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</si>
  <si>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</si>
  <si>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</si>
  <si>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</si>
  <si>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</si>
  <si>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</si>
  <si>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</si>
  <si>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</si>
  <si>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</si>
  <si>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</si>
  <si>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</si>
  <si>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</si>
  <si>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</si>
  <si>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</si>
  <si>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</si>
  <si>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</si>
  <si>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</si>
  <si>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</si>
  <si>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</si>
  <si>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</si>
  <si>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</si>
  <si>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</si>
  <si>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</si>
  <si>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</si>
  <si>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</si>
  <si>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</si>
  <si>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</si>
  <si>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</si>
  <si>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</si>
  <si>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</si>
  <si>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</si>
  <si>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</si>
  <si>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</si>
  <si>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</si>
  <si>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</si>
  <si>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</si>
  <si>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</si>
  <si>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</si>
  <si>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</si>
  <si>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</si>
  <si>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</si>
  <si>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</si>
  <si>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</si>
  <si>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</si>
  <si>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</si>
  <si>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</si>
  <si>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</si>
  <si>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</si>
  <si>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</si>
  <si>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</si>
  <si>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</si>
  <si>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</si>
  <si>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</si>
  <si>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</si>
  <si>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</si>
  <si>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</si>
  <si>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</si>
  <si>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</si>
  <si>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</si>
  <si>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</si>
  <si>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</si>
  <si>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</si>
  <si>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</si>
  <si>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</si>
  <si>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</si>
  <si>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</si>
  <si>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</si>
  <si>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</si>
  <si>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</si>
  <si>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</si>
  <si>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</si>
  <si>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</si>
  <si>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</si>
  <si>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</si>
  <si>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</si>
  <si>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</si>
  <si>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</si>
  <si>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</si>
  <si>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</si>
  <si>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</si>
  <si>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</si>
  <si>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</si>
  <si>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</si>
  <si>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</si>
  <si>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</si>
  <si>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</si>
  <si>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</si>
  <si>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</si>
  <si>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</si>
  <si>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</si>
  <si>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</si>
  <si>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</si>
  <si>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</si>
  <si>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</si>
  <si>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</si>
  <si>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</si>
  <si>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</si>
  <si>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</si>
  <si>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</si>
  <si>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</si>
  <si>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</si>
  <si>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</si>
  <si>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</si>
  <si>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</si>
  <si>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</si>
  <si>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</si>
  <si>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</si>
  <si>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</si>
  <si>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</si>
  <si>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</si>
  <si>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</si>
  <si>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</si>
  <si>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</si>
  <si>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</si>
  <si>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</si>
  <si>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</si>
  <si>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</si>
  <si>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</si>
  <si>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</si>
  <si>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</si>
  <si>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</si>
  <si>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</si>
  <si>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</si>
  <si>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</si>
  <si>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</si>
  <si>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</si>
  <si>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</si>
  <si>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</si>
  <si>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</si>
  <si>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</si>
  <si>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</si>
  <si>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</si>
  <si>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</si>
  <si>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</si>
  <si>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</si>
  <si>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</si>
  <si>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</si>
  <si>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</si>
  <si>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</si>
  <si>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</si>
  <si>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</si>
  <si>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</si>
  <si>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</si>
  <si>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</si>
  <si>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</si>
  <si>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</si>
  <si>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</si>
  <si>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</si>
  <si>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</si>
  <si>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</si>
  <si>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</si>
  <si>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</si>
  <si>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</si>
  <si>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</si>
  <si>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</si>
  <si>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</si>
  <si>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</si>
  <si>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</si>
  <si>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</si>
  <si>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</si>
  <si>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</si>
  <si>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</si>
  <si>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</si>
  <si>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</si>
  <si>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</si>
  <si>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</si>
  <si>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</si>
  <si>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</si>
  <si>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</si>
  <si>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</si>
  <si>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</si>
  <si>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</si>
  <si>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</si>
  <si>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</si>
  <si>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</si>
  <si>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</si>
  <si>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</si>
  <si>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</si>
  <si>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</si>
  <si>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</si>
  <si>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</si>
  <si>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</si>
  <si>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</si>
  <si>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</si>
  <si>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</si>
  <si>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</si>
  <si>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</si>
  <si>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</si>
  <si>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</si>
  <si>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</si>
  <si>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</si>
  <si>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</si>
  <si>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</si>
  <si>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</si>
  <si>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</si>
  <si>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</si>
  <si>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</si>
  <si>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</si>
  <si>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</si>
  <si>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</si>
  <si>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</si>
  <si>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</si>
  <si>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</si>
  <si>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</si>
  <si>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</si>
  <si>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</si>
  <si>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</si>
  <si>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</si>
  <si>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</si>
  <si>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</si>
  <si>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</si>
  <si>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</si>
  <si>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</si>
  <si>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</si>
  <si>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</si>
  <si>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</si>
  <si>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</si>
  <si>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</si>
  <si>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</si>
  <si>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</si>
  <si>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</si>
  <si>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</si>
  <si>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</si>
  <si>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</si>
  <si>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</si>
  <si>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</si>
  <si>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</si>
  <si>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</si>
  <si>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</si>
  <si>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</si>
  <si>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</si>
  <si>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</si>
  <si>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</si>
  <si>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</si>
  <si>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</si>
  <si>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</si>
  <si>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</si>
  <si>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</si>
  <si>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</si>
  <si>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</si>
  <si>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</si>
  <si>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</si>
  <si>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</si>
  <si>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</si>
  <si>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</si>
  <si>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</si>
  <si>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</si>
  <si>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</si>
  <si>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</si>
  <si>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</si>
  <si>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</si>
  <si>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</si>
  <si>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</si>
  <si>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</si>
  <si>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</si>
  <si>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</si>
  <si>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</si>
  <si>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</si>
  <si>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</si>
  <si>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</si>
  <si>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</si>
  <si>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</si>
  <si>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</si>
  <si>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</si>
  <si>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</si>
  <si>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</si>
  <si>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</si>
  <si>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</si>
  <si>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</si>
  <si>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</si>
  <si>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</si>
  <si>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</si>
  <si>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</si>
  <si>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</si>
  <si>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</si>
  <si>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</si>
  <si>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</si>
  <si>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</si>
  <si>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</si>
  <si>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</si>
  <si>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</si>
  <si>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</si>
  <si>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</si>
  <si>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</si>
  <si>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</si>
  <si>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</si>
  <si>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</si>
  <si>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</si>
  <si>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</si>
  <si>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</si>
  <si>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</si>
  <si>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</si>
  <si>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</si>
  <si>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</si>
  <si>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</si>
  <si>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</si>
  <si>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</si>
  <si>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</si>
  <si>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</si>
  <si>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</si>
  <si>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</si>
  <si>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</si>
  <si>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</si>
  <si>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</si>
  <si>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</si>
  <si>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</si>
  <si>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</si>
  <si>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</si>
  <si>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</si>
  <si>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</si>
  <si>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</si>
  <si>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</si>
  <si>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</si>
  <si>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</si>
  <si>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</si>
  <si>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</si>
  <si>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</si>
  <si>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</si>
  <si>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</si>
  <si>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</si>
  <si>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</si>
  <si>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</si>
  <si>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</si>
  <si>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</si>
  <si>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</si>
  <si>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</si>
  <si>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</si>
  <si>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</si>
  <si>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</si>
  <si>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</si>
  <si>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</si>
  <si>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</si>
  <si>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</si>
  <si>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</si>
  <si>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</si>
  <si>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</si>
  <si>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</si>
  <si>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</si>
  <si>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</si>
  <si>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</si>
  <si>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</si>
  <si>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</si>
  <si>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</si>
  <si>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</si>
  <si>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</si>
  <si>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</si>
  <si>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</si>
  <si>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</si>
  <si>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</si>
  <si>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</si>
  <si>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</si>
  <si>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</si>
  <si>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</si>
  <si>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</si>
  <si>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</si>
  <si>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</si>
  <si>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</si>
  <si>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</si>
  <si>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</si>
  <si>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</si>
  <si>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</si>
  <si>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</si>
  <si>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</si>
  <si>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</si>
  <si>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</si>
  <si>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</si>
  <si>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</si>
  <si>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</si>
  <si>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</si>
  <si>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</si>
  <si>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</si>
  <si>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</si>
  <si>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</si>
  <si>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</si>
  <si>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</si>
  <si>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</si>
  <si>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</si>
  <si>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</si>
  <si>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</si>
  <si>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</si>
  <si>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</si>
  <si>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</si>
  <si>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</si>
  <si>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</si>
  <si>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</si>
  <si>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</si>
  <si>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</si>
  <si>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</si>
  <si>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</si>
  <si>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</si>
  <si>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</si>
  <si>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</si>
  <si>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</si>
  <si>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</si>
  <si>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</si>
  <si>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</si>
  <si>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</si>
  <si>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</si>
  <si>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</si>
  <si>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</si>
  <si>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</si>
  <si>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</si>
  <si>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</si>
  <si>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</si>
  <si>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</si>
  <si>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</si>
  <si>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</si>
  <si>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</si>
  <si>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</si>
  <si>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</si>
  <si>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</si>
  <si>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</si>
  <si>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</si>
  <si>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</si>
  <si>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</si>
  <si>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</si>
  <si>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</si>
  <si>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</si>
  <si>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</si>
  <si>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</si>
  <si>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</si>
  <si>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</si>
  <si>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</si>
  <si>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</si>
  <si>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</si>
  <si>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</si>
  <si>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</si>
  <si>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</si>
  <si>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</si>
  <si>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</si>
  <si>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</si>
  <si>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</si>
  <si>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</si>
  <si>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</si>
  <si>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</si>
  <si>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</si>
  <si>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</si>
  <si>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</si>
  <si>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</si>
  <si>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</si>
  <si>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</si>
  <si>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</si>
  <si>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</si>
  <si>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</si>
  <si>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</si>
  <si>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</si>
  <si>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</si>
  <si>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</si>
  <si>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</si>
  <si>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</si>
  <si>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</si>
  <si>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</si>
  <si>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</si>
  <si>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</si>
  <si>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</si>
  <si>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</si>
  <si>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</si>
  <si>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</si>
  <si>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</si>
  <si>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</si>
  <si>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</si>
  <si>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</si>
  <si>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</si>
  <si>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</si>
  <si>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</si>
  <si>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</si>
  <si>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</si>
  <si>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</si>
  <si>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</si>
  <si>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</si>
  <si>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</si>
  <si>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</si>
  <si>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</si>
  <si>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</si>
  <si>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</si>
  <si>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</si>
  <si>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</si>
  <si>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</si>
  <si>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</si>
  <si>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</si>
  <si>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</si>
  <si>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</si>
  <si>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</si>
  <si>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</si>
  <si>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</si>
  <si>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</si>
  <si>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</si>
  <si>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</si>
  <si>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</si>
  <si>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</si>
  <si>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</si>
  <si>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</si>
  <si>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</si>
  <si>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</si>
  <si>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</si>
  <si>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</si>
  <si>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</si>
  <si>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</si>
  <si>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</si>
  <si>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</si>
  <si>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</si>
  <si>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</si>
  <si>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</si>
  <si>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</si>
  <si>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</si>
  <si>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</si>
  <si>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</si>
  <si>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</si>
  <si>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</si>
  <si>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</si>
  <si>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</si>
  <si>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</si>
  <si>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</si>
  <si>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</si>
  <si>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</si>
  <si>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</si>
  <si>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</si>
  <si>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</si>
  <si>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</si>
  <si>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</si>
  <si>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</si>
  <si>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</si>
  <si>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</si>
  <si>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</si>
  <si>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</si>
  <si>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</si>
  <si>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</si>
  <si>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</si>
  <si>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</si>
  <si>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</si>
  <si>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</si>
  <si>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</si>
  <si>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</si>
  <si>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</si>
  <si>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</si>
  <si>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</si>
  <si>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</si>
  <si>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</si>
  <si>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</si>
  <si>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</si>
  <si>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</si>
  <si>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</si>
  <si>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</si>
  <si>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</si>
  <si>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</si>
  <si>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</si>
  <si>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</si>
  <si>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</si>
  <si>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</si>
  <si>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</si>
  <si>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</si>
  <si>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</si>
  <si>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</si>
  <si>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</si>
  <si>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</si>
  <si>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</si>
  <si>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</si>
  <si>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</si>
  <si>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</si>
  <si>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</si>
  <si>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</si>
  <si>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</si>
  <si>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</si>
  <si>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</si>
  <si>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</si>
  <si>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</si>
  <si>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</si>
  <si>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</si>
  <si>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</si>
  <si>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</si>
  <si>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</si>
  <si>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</si>
  <si>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</si>
  <si>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</si>
  <si>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</si>
  <si>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</si>
  <si>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</si>
  <si>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</si>
  <si>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</si>
  <si>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</si>
  <si>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</si>
  <si>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</si>
  <si>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</si>
  <si>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</si>
  <si>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</si>
  <si>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</si>
  <si>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</si>
  <si>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</si>
  <si>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</si>
  <si>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</si>
  <si>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</si>
  <si>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</si>
  <si>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</si>
  <si>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</si>
  <si>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</si>
  <si>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</si>
  <si>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</si>
  <si>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</si>
  <si>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</si>
  <si>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</si>
  <si>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</si>
  <si>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</si>
  <si>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</si>
  <si>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</si>
  <si>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</si>
  <si>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</si>
  <si>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</si>
  <si>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</si>
  <si>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</si>
  <si>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</si>
  <si>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</si>
  <si>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</si>
  <si>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</si>
  <si>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</si>
  <si>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</si>
  <si>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</si>
  <si>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</si>
  <si>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</si>
  <si>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</si>
  <si>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</si>
  <si>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</si>
  <si>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</si>
  <si>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</si>
  <si>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</si>
  <si>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</si>
  <si>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</si>
  <si>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</si>
  <si>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</si>
  <si>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</si>
  <si>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</si>
  <si>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</si>
  <si>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</si>
  <si>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</si>
  <si>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</si>
  <si>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</si>
  <si>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</si>
  <si>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</si>
  <si>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</si>
  <si>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</si>
  <si>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</si>
  <si>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</si>
  <si>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</si>
  <si>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</si>
  <si>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</si>
  <si>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</si>
  <si>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</si>
  <si>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</si>
  <si>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</si>
  <si>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</si>
  <si>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</si>
  <si>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</si>
  <si>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</si>
  <si>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</si>
  <si>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</si>
  <si>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</si>
  <si>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</si>
  <si>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</si>
  <si>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</si>
  <si>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</si>
  <si>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</si>
  <si>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</si>
  <si>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</si>
  <si>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</si>
  <si>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</si>
  <si>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</si>
  <si>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</si>
  <si>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</si>
  <si>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</si>
  <si>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</si>
  <si>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</si>
  <si>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</si>
  <si>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</si>
  <si>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</si>
  <si>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</si>
  <si>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</si>
  <si>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</si>
  <si>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</si>
  <si>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</si>
  <si>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</si>
  <si>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</si>
  <si>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</si>
  <si>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</si>
  <si>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</si>
  <si>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</si>
  <si>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</si>
  <si>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</si>
  <si>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</si>
  <si>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</si>
  <si>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</si>
  <si>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</si>
  <si>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</si>
  <si>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</si>
  <si>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</si>
  <si>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</si>
  <si>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</si>
  <si>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</si>
  <si>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</si>
  <si>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</si>
  <si>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</si>
  <si>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</si>
  <si>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</si>
  <si>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</si>
  <si>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</si>
  <si>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</si>
  <si>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</si>
  <si>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</si>
  <si>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</si>
  <si>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</si>
  <si>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</si>
  <si>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</si>
  <si>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</si>
  <si>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</si>
  <si>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</si>
  <si>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</si>
  <si>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</si>
  <si>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</si>
  <si>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</si>
  <si>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</si>
  <si>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</si>
  <si>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</si>
  <si>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</si>
  <si>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</si>
  <si>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</si>
  <si>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</si>
  <si>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</si>
  <si>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</si>
  <si>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</si>
  <si>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</si>
  <si>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</si>
  <si>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</si>
  <si>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</si>
  <si>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</si>
  <si>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</si>
  <si>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</si>
  <si>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</si>
  <si>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</si>
  <si>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</si>
  <si>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</si>
  <si>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</si>
  <si>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</si>
  <si>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</si>
  <si>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</si>
  <si>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</si>
  <si>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</si>
  <si>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</si>
  <si>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</si>
  <si>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</si>
  <si>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</si>
  <si>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</si>
  <si>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</si>
  <si>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</si>
  <si>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</si>
  <si>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</si>
  <si>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</si>
  <si>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</si>
  <si>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</si>
  <si>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</si>
  <si>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</si>
  <si>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</si>
  <si>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</si>
  <si>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</si>
  <si>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</si>
  <si>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</si>
  <si>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</si>
  <si>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</si>
  <si>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</si>
  <si>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</si>
  <si>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</si>
  <si>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</si>
  <si>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</si>
  <si>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</si>
  <si>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</si>
  <si>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</si>
  <si>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</si>
  <si>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</si>
  <si>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</si>
  <si>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</si>
  <si>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</si>
  <si>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</si>
  <si>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</si>
  <si>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</si>
  <si>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</si>
  <si>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</si>
  <si>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</si>
  <si>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</si>
  <si>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</si>
  <si>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</si>
  <si>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</si>
  <si>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</si>
  <si>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</si>
  <si>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</si>
  <si>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</si>
  <si>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</si>
  <si>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</si>
  <si>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</si>
  <si>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</si>
  <si>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</si>
  <si>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</si>
  <si>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</si>
  <si>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</si>
  <si>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</si>
  <si>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</si>
  <si>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</si>
  <si>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</si>
  <si>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</si>
  <si>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</si>
  <si>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</si>
  <si>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</si>
  <si>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</si>
  <si>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</si>
  <si>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</si>
  <si>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</si>
  <si>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</si>
  <si>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</si>
  <si>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</si>
  <si>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</si>
  <si>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</si>
  <si>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</si>
  <si>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</si>
  <si>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</si>
  <si>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</si>
  <si>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</si>
  <si>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</si>
  <si>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</si>
  <si>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</si>
  <si>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</si>
  <si>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</si>
  <si>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</si>
  <si>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</si>
  <si>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</si>
  <si>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</si>
  <si>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</si>
  <si>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</si>
  <si>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</si>
  <si>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</si>
  <si>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</si>
  <si>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</si>
  <si>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</si>
  <si>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</si>
  <si>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</si>
  <si>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</si>
  <si>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</si>
  <si>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</si>
  <si>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</si>
  <si>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</si>
  <si>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</si>
  <si>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</si>
  <si>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</si>
  <si>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</si>
  <si>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</si>
  <si>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</si>
  <si>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</si>
  <si>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</si>
  <si>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</si>
  <si>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</si>
  <si>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</si>
  <si>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</si>
  <si>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</si>
  <si>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</si>
  <si>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</si>
  <si>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</si>
  <si>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</si>
  <si>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</si>
  <si>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</si>
  <si>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</si>
  <si>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</si>
  <si>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</si>
  <si>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</si>
  <si>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</si>
  <si>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</si>
  <si>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</si>
  <si>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</si>
  <si>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</si>
  <si>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</si>
  <si>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</si>
  <si>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</si>
  <si>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</si>
  <si>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</si>
  <si>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</si>
  <si>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</si>
  <si>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</si>
  <si>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</si>
  <si>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</si>
  <si>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</si>
  <si>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</si>
  <si>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</si>
  <si>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</si>
  <si>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</si>
  <si>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</si>
  <si>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</si>
  <si>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</si>
  <si>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</si>
  <si>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</si>
  <si>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</si>
  <si>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</si>
  <si>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</si>
  <si>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</si>
  <si>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</si>
  <si>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</si>
  <si>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</si>
  <si>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</si>
  <si>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</si>
  <si>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</si>
  <si>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</si>
  <si>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</si>
  <si>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</si>
  <si>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</si>
  <si>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</si>
  <si>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</si>
  <si>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</si>
  <si>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</si>
  <si>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</si>
  <si>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</si>
  <si>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</si>
  <si>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</si>
  <si>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</si>
  <si>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</si>
  <si>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</si>
  <si>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</si>
  <si>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</si>
  <si>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</si>
  <si>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</si>
  <si>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</si>
  <si>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</si>
  <si>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</si>
  <si>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</si>
  <si>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</si>
  <si>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</si>
  <si>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</si>
  <si>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</si>
  <si>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</si>
  <si>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</si>
  <si>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</si>
  <si>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</si>
  <si>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</si>
  <si>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</si>
  <si>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</si>
  <si>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</si>
  <si>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</si>
  <si>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</si>
  <si>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</si>
  <si>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</si>
  <si>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</si>
  <si>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</si>
  <si>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</si>
  <si>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</si>
  <si>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</si>
  <si>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</si>
  <si>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</si>
  <si>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</si>
  <si>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</si>
  <si>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</si>
  <si>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</si>
  <si>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</si>
  <si>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</si>
  <si>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</si>
  <si>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</si>
  <si>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</si>
  <si>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</si>
  <si>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</si>
  <si>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</si>
  <si>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</si>
  <si>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</si>
  <si>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</si>
  <si>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</si>
  <si>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</si>
  <si>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</si>
  <si>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</si>
  <si>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</si>
  <si>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</si>
  <si>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</si>
  <si>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</si>
  <si>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</si>
  <si>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</si>
  <si>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</si>
  <si>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</si>
  <si>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</si>
  <si>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</si>
  <si>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</si>
  <si>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</si>
  <si>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</si>
  <si>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</si>
  <si>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</si>
  <si>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</si>
  <si>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</si>
  <si>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</si>
  <si>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</si>
  <si>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</si>
  <si>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</si>
  <si>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</si>
  <si>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</si>
  <si>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</si>
  <si>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</si>
  <si>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</si>
  <si>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</si>
  <si>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</si>
  <si>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</si>
  <si>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</si>
  <si>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</si>
  <si>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</si>
  <si>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</si>
  <si>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</si>
  <si>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</si>
  <si>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</si>
  <si>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</si>
  <si>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</si>
  <si>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</si>
  <si>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</si>
  <si>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</si>
  <si>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</si>
  <si>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</si>
  <si>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</si>
  <si>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</si>
  <si>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</si>
  <si>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</si>
  <si>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</si>
  <si>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</si>
  <si>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</si>
  <si>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</si>
  <si>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</si>
  <si>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</si>
  <si>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</si>
  <si>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</si>
  <si>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</si>
  <si>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</si>
  <si>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</si>
  <si>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</si>
  <si>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</si>
  <si>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</si>
  <si>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</si>
  <si>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</si>
  <si>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</si>
  <si>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</si>
  <si>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</si>
  <si>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</si>
  <si>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</si>
  <si>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</si>
  <si>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</si>
  <si>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</si>
  <si>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</si>
  <si>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</si>
  <si>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</si>
  <si>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</si>
  <si>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</si>
  <si>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</si>
  <si>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</si>
  <si>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</si>
  <si>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</si>
  <si>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</si>
  <si>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</si>
  <si>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</si>
  <si>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</si>
  <si>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</si>
  <si>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</si>
  <si>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</si>
  <si>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</si>
  <si>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</si>
  <si>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</si>
  <si>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</si>
  <si>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</si>
  <si>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</si>
  <si>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</si>
  <si>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</si>
  <si>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</si>
  <si>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</si>
  <si>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</si>
  <si>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</si>
  <si>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</si>
  <si>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</si>
  <si>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</si>
  <si>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</si>
  <si>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</si>
  <si>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</si>
  <si>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</si>
  <si>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</si>
  <si>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</si>
  <si>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</si>
  <si>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</si>
  <si>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</si>
  <si>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</si>
  <si>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</si>
  <si>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</si>
  <si>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</si>
  <si>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</si>
  <si>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</si>
  <si>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</si>
  <si>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</si>
  <si>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</si>
  <si>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</si>
  <si>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</si>
  <si>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</si>
  <si>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</si>
  <si>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</si>
  <si>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</si>
  <si>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</si>
  <si>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</si>
  <si>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</si>
  <si>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</si>
  <si>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</si>
  <si>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</si>
  <si>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</si>
  <si>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</si>
  <si>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</si>
  <si>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</si>
  <si>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</si>
  <si>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</si>
  <si>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</si>
  <si>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</si>
  <si>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</si>
  <si>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</si>
  <si>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</si>
  <si>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</si>
  <si>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</si>
  <si>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</si>
  <si>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</si>
  <si>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</si>
  <si>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</si>
  <si>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</si>
  <si>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</si>
  <si>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</si>
  <si>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</si>
  <si>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</si>
  <si>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</si>
  <si>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</si>
  <si>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</si>
  <si>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</si>
  <si>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</si>
  <si>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</si>
  <si>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</si>
  <si>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</si>
  <si>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</si>
  <si>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</si>
  <si>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</si>
  <si>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</si>
  <si>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</si>
  <si>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</si>
  <si>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</si>
  <si>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</si>
  <si>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</si>
  <si>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</si>
  <si>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</si>
  <si>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</si>
  <si>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</si>
  <si>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</si>
  <si>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</si>
  <si>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</si>
  <si>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</si>
  <si>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</si>
  <si>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</si>
  <si>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</si>
  <si>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</si>
  <si>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</si>
  <si>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</si>
  <si>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</si>
  <si>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</si>
  <si>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</si>
  <si>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</si>
  <si>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</si>
  <si>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</si>
  <si>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</si>
  <si>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</si>
  <si>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</si>
  <si>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</si>
  <si>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</si>
  <si>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</si>
  <si>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</si>
  <si>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</si>
  <si>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</si>
  <si>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</si>
  <si>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</si>
  <si>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</si>
  <si>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</si>
  <si>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</si>
  <si>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</si>
  <si>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</si>
  <si>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</si>
  <si>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</si>
  <si>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</si>
  <si>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</si>
  <si>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</si>
  <si>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</si>
  <si>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</si>
  <si>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</si>
  <si>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</si>
  <si>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</si>
  <si>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</si>
  <si>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</si>
  <si>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</si>
  <si>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</si>
  <si>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</si>
  <si>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</si>
  <si>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</si>
  <si>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</si>
  <si>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</si>
  <si>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</si>
  <si>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</si>
  <si>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</si>
  <si>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</si>
  <si>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</si>
  <si>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</si>
  <si>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</si>
  <si>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</si>
  <si>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</si>
  <si>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</si>
  <si>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</si>
  <si>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</si>
  <si>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</si>
  <si>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</si>
  <si>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</si>
  <si>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</si>
  <si>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</si>
  <si>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</si>
  <si>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</si>
  <si>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</si>
  <si>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</si>
  <si>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</si>
  <si>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</si>
  <si>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</si>
  <si>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</si>
  <si>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</si>
  <si>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</si>
  <si>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</si>
  <si>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</si>
  <si>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</si>
  <si>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</si>
  <si>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</si>
  <si>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</si>
  <si>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</si>
  <si>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</si>
  <si>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</si>
  <si>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</si>
  <si>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</si>
  <si>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</si>
  <si>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</si>
  <si>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</si>
  <si>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</si>
  <si>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</si>
  <si>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</si>
  <si>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</si>
  <si>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</si>
  <si>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</si>
  <si>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</si>
  <si>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</si>
  <si>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</si>
  <si>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</si>
  <si>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</si>
  <si>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</si>
  <si>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</si>
  <si>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</si>
  <si>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</si>
  <si>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</si>
  <si>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</si>
  <si>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</si>
  <si>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</si>
  <si>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</si>
  <si>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</si>
  <si>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</si>
  <si>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</si>
  <si>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</si>
  <si>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</si>
  <si>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</si>
  <si>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</si>
  <si>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</si>
  <si>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</si>
  <si>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</si>
  <si>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</si>
  <si>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</si>
  <si>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</si>
  <si>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</si>
  <si>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</si>
  <si>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</si>
  <si>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</si>
  <si>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</si>
  <si>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</si>
  <si>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</si>
  <si>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</si>
  <si>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</si>
  <si>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</si>
  <si>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</si>
  <si>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</si>
  <si>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</si>
  <si>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</si>
  <si>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</si>
  <si>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</si>
  <si>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</si>
  <si>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</si>
  <si>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</si>
  <si>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</si>
  <si>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</si>
  <si>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</si>
  <si>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</si>
  <si>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</si>
  <si>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</si>
  <si>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</si>
  <si>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</si>
  <si>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</si>
  <si>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</si>
  <si>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</si>
  <si>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</si>
  <si>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</si>
  <si>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</si>
  <si>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</si>
  <si>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</si>
  <si>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</si>
  <si>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</si>
  <si>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</si>
  <si>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</si>
  <si>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</si>
  <si>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</si>
  <si>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</si>
  <si>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</si>
  <si>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</si>
  <si>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</si>
  <si>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</si>
  <si>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</si>
  <si>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</si>
  <si>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</si>
  <si>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</si>
  <si>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</si>
  <si>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</si>
  <si>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</si>
  <si>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</si>
  <si>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</si>
  <si>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</si>
  <si>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</si>
  <si>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</si>
  <si>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</si>
  <si>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</si>
  <si>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</si>
  <si>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</si>
  <si>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</si>
  <si>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</si>
  <si>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</si>
  <si>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</si>
  <si>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</si>
  <si>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</si>
  <si>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</si>
  <si>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</si>
  <si>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</si>
  <si>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</si>
  <si>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</si>
  <si>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</si>
  <si>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</si>
  <si>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</si>
  <si>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</si>
  <si>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</si>
  <si>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</si>
  <si>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</si>
  <si>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</si>
  <si>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</si>
  <si>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</si>
  <si>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</si>
  <si>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</si>
  <si>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</si>
  <si>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</si>
  <si>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</si>
  <si>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</si>
  <si>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</si>
  <si>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</si>
  <si>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</si>
  <si>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</si>
  <si>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</si>
  <si>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</si>
  <si>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</si>
  <si>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</si>
  <si>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</si>
  <si>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</si>
  <si>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</si>
  <si>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</si>
  <si>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</si>
  <si>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</si>
  <si>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</si>
  <si>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</si>
  <si>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</si>
  <si>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</si>
  <si>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</si>
  <si>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</si>
  <si>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</si>
  <si>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</si>
  <si>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</si>
  <si>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</si>
  <si>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</si>
  <si>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</si>
  <si>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</si>
  <si>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</si>
  <si>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</si>
  <si>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</si>
  <si>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</si>
  <si>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</si>
  <si>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</si>
  <si>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</si>
  <si>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</si>
  <si>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</si>
  <si>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</si>
  <si>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</si>
  <si>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</si>
  <si>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</si>
  <si>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</si>
  <si>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</si>
  <si>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</si>
  <si>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</si>
  <si>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</si>
  <si>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</si>
  <si>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</si>
  <si>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</si>
  <si>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</si>
  <si>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</si>
  <si>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</si>
  <si>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</si>
  <si>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</si>
  <si>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</si>
  <si>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</si>
  <si>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</si>
  <si>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</si>
  <si>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</si>
  <si>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</si>
  <si>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</si>
  <si>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</si>
  <si>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</si>
  <si>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</si>
  <si>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</si>
  <si>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</si>
  <si>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</si>
  <si>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</si>
  <si>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</si>
  <si>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</si>
  <si>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</si>
  <si>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</si>
  <si>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</si>
  <si>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</si>
  <si>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</si>
  <si>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</si>
  <si>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</si>
  <si>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</si>
  <si>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</si>
  <si>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</si>
  <si>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</si>
  <si>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</si>
  <si>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</si>
  <si>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</si>
  <si>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</si>
  <si>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</si>
  <si>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</si>
  <si>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</si>
  <si>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</si>
  <si>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</si>
  <si>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</si>
  <si>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</si>
  <si>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</si>
  <si>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</si>
  <si>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</si>
  <si>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</si>
  <si>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</si>
  <si>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</si>
  <si>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</si>
  <si>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</si>
  <si>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</si>
  <si>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</si>
  <si>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</si>
  <si>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</si>
  <si>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</si>
  <si>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</si>
  <si>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</si>
  <si>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</si>
  <si>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</si>
  <si>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</si>
  <si>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</si>
  <si>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</si>
  <si>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</si>
  <si>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</si>
  <si>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</si>
  <si>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</si>
  <si>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</si>
  <si>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</si>
  <si>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</si>
  <si>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</si>
  <si>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</si>
  <si>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</si>
  <si>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</si>
  <si>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</si>
  <si>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</si>
  <si>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</si>
  <si>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</si>
  <si>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</si>
  <si>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</si>
  <si>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</si>
  <si>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</si>
  <si>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</si>
  <si>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</si>
  <si>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</si>
  <si>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</si>
  <si>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</si>
  <si>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</si>
  <si>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</si>
  <si>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</si>
  <si>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</si>
  <si>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</si>
  <si>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</si>
  <si>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</si>
  <si>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</si>
  <si>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</si>
  <si>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</si>
  <si>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</si>
  <si>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</si>
  <si>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</si>
  <si>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</si>
  <si>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</si>
  <si>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</si>
  <si>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</si>
  <si>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</si>
  <si>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</si>
  <si>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</si>
  <si>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</si>
  <si>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</si>
  <si>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</si>
  <si>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</si>
  <si>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</si>
  <si>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</si>
  <si>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</si>
  <si>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</si>
  <si>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</si>
  <si>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</si>
  <si>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</si>
  <si>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</si>
  <si>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</si>
  <si>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</si>
  <si>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</si>
  <si>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</si>
  <si>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</si>
  <si>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</si>
  <si>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</si>
  <si>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</si>
  <si>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</si>
  <si>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</si>
  <si>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</si>
  <si>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</si>
  <si>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</si>
  <si>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</si>
  <si>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</si>
  <si>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</si>
  <si>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</si>
  <si>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</si>
  <si>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</si>
  <si>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</si>
  <si>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</si>
  <si>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</si>
  <si>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</si>
  <si>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</si>
  <si>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</si>
  <si>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</si>
  <si>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</si>
  <si>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</si>
  <si>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</si>
  <si>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</si>
  <si>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</si>
  <si>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</si>
  <si>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</si>
  <si>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</si>
  <si>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</si>
  <si>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</si>
  <si>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</si>
  <si>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</si>
  <si>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</si>
  <si>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</si>
  <si>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</si>
  <si>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</si>
  <si>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</si>
  <si>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</si>
  <si>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</si>
  <si>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</si>
  <si>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</si>
  <si>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</si>
  <si>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</si>
  <si>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</si>
  <si>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</si>
  <si>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</si>
  <si>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</si>
  <si>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</si>
  <si>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</si>
  <si>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</si>
  <si>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</si>
  <si>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</si>
  <si>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</si>
  <si>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</si>
  <si>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</si>
  <si>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</si>
  <si>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</si>
  <si>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</si>
  <si>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</si>
  <si>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</si>
  <si>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</si>
  <si>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</si>
  <si>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</si>
  <si>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</si>
  <si>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</si>
  <si>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</si>
  <si>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</si>
  <si>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</si>
  <si>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</si>
  <si>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</si>
  <si>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</si>
  <si>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</si>
  <si>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</si>
  <si>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</si>
  <si>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</si>
  <si>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</si>
  <si>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</si>
  <si>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</si>
  <si>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</si>
  <si>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</si>
  <si>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</si>
  <si>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</si>
  <si>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</si>
  <si>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</si>
  <si>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</si>
  <si>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</si>
  <si>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</si>
  <si>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</si>
  <si>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</si>
  <si>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</si>
  <si>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</si>
  <si>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</si>
  <si>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</si>
  <si>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</si>
  <si>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</si>
  <si>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</si>
  <si>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</si>
  <si>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</si>
  <si>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</si>
  <si>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</si>
  <si>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</si>
  <si>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</si>
  <si>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</si>
  <si>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</si>
  <si>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</si>
  <si>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</si>
  <si>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</si>
  <si>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</si>
  <si>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</si>
  <si>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</si>
  <si>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</si>
  <si>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</si>
  <si>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</si>
  <si>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</si>
  <si>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</si>
  <si>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</si>
  <si>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</si>
  <si>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</si>
  <si>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</si>
  <si>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</si>
  <si>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</si>
  <si>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</si>
  <si>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</si>
  <si>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</si>
  <si>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</si>
  <si>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</si>
  <si>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</si>
  <si>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</si>
  <si>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</si>
  <si>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</si>
  <si>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</si>
  <si>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</si>
  <si>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</si>
  <si>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</si>
  <si>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</si>
  <si>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</si>
  <si>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</si>
  <si>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</si>
  <si>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</si>
  <si>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</si>
  <si>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</si>
  <si>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</si>
  <si>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</si>
  <si>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</si>
  <si>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</si>
  <si>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</si>
  <si>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</si>
  <si>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</si>
  <si>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</si>
  <si>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</si>
  <si>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</si>
  <si>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</si>
  <si>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</si>
  <si>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</si>
  <si>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</si>
  <si>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</si>
  <si>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</si>
  <si>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</si>
  <si>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</si>
  <si>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</si>
  <si>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</si>
  <si>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</si>
  <si>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</si>
  <si>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</si>
  <si>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</si>
  <si>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</si>
  <si>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</si>
  <si>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</si>
  <si>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</si>
  <si>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</si>
  <si>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</si>
  <si>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</si>
  <si>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</si>
  <si>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</si>
  <si>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</si>
  <si>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</si>
  <si>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</si>
  <si>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</si>
  <si>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</si>
  <si>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</si>
  <si>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</si>
  <si>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</si>
  <si>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</si>
  <si>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</si>
  <si>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</si>
  <si>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</si>
  <si>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</si>
  <si>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</si>
  <si>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</si>
  <si>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</si>
  <si>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</si>
  <si>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</si>
  <si>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</si>
  <si>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</si>
  <si>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</si>
  <si>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</si>
  <si>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</si>
  <si>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</si>
  <si>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</si>
  <si>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</si>
  <si>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</si>
  <si>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</si>
  <si>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</si>
  <si>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</si>
  <si>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</si>
  <si>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</si>
  <si>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</si>
  <si>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</si>
  <si>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</si>
  <si>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</si>
  <si>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</si>
  <si>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</si>
  <si>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</si>
  <si>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</si>
  <si>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</si>
  <si>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</si>
  <si>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</si>
  <si>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</si>
  <si>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</si>
  <si>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</si>
  <si>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</si>
  <si>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</si>
  <si>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</si>
  <si>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</si>
  <si>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</si>
  <si>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</si>
  <si>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</si>
  <si>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</si>
  <si>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</si>
  <si>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</si>
  <si>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</si>
  <si>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</si>
  <si>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</si>
  <si>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</si>
  <si>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</si>
  <si>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</si>
  <si>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</si>
  <si>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</si>
  <si>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</si>
  <si>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</si>
  <si>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</si>
  <si>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</si>
  <si>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</si>
  <si>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</si>
  <si>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</si>
  <si>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</si>
  <si>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</si>
  <si>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</si>
  <si>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</si>
  <si>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</si>
  <si>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</si>
  <si>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</si>
  <si>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</si>
  <si>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</si>
  <si>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</si>
  <si>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</si>
  <si>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</si>
  <si>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</si>
  <si>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</si>
  <si>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</si>
  <si>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</si>
  <si>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</si>
  <si>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</si>
  <si>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</si>
  <si>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</si>
  <si>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</si>
  <si>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</si>
  <si>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</si>
  <si>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</si>
  <si>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</si>
  <si>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</si>
  <si>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</si>
  <si>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</si>
  <si>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</si>
  <si>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</si>
  <si>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</si>
  <si>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</si>
  <si>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</si>
  <si>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</si>
  <si>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</si>
  <si>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</si>
  <si>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</si>
  <si>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</si>
  <si>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</si>
  <si>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</si>
  <si>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</si>
  <si>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</si>
  <si>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</si>
  <si>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</si>
  <si>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</si>
  <si>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</si>
  <si>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</si>
  <si>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</si>
  <si>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</si>
  <si>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</si>
  <si>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</si>
  <si>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</si>
  <si>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</si>
  <si>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</si>
  <si>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</si>
  <si>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</si>
  <si>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</si>
  <si>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</si>
  <si>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</si>
  <si>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</si>
  <si>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</si>
  <si>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</si>
  <si>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</si>
  <si>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</si>
  <si>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</si>
  <si>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</si>
  <si>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</si>
  <si>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</si>
  <si>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</si>
  <si>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</si>
  <si>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</si>
  <si>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</si>
  <si>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</si>
  <si>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</si>
  <si>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</si>
  <si>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</si>
  <si>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</si>
  <si>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</si>
  <si>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</si>
  <si>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</si>
  <si>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</si>
  <si>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</si>
  <si>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</si>
  <si>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</si>
  <si>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</si>
  <si>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</si>
  <si>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</si>
  <si>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</si>
  <si>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</si>
  <si>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</si>
  <si>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</si>
  <si>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</si>
  <si>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</si>
  <si>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</si>
  <si>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</si>
  <si>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</si>
  <si>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</si>
  <si>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</si>
  <si>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</si>
  <si>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</si>
  <si>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</si>
  <si>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</si>
  <si>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</si>
  <si>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</si>
  <si>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</si>
  <si>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</si>
  <si>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</si>
  <si>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</si>
  <si>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</si>
  <si>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</si>
  <si>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</si>
  <si>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</si>
  <si>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</si>
  <si>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</si>
  <si>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</si>
  <si>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</si>
  <si>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</si>
  <si>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</si>
  <si>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</si>
  <si>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</si>
  <si>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</si>
  <si>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</si>
  <si>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</si>
  <si>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</si>
  <si>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</si>
  <si>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</si>
  <si>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</si>
  <si>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</si>
  <si>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</si>
  <si>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</si>
  <si>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</si>
  <si>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</si>
  <si>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</si>
  <si>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</si>
  <si>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</si>
  <si>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</si>
  <si>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</si>
  <si>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</si>
  <si>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</si>
  <si>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</si>
  <si>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</si>
  <si>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</si>
  <si>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</si>
  <si>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</si>
  <si>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</si>
  <si>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</si>
  <si>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</si>
  <si>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</si>
  <si>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</si>
  <si>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</si>
  <si>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</si>
  <si>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</si>
  <si>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</si>
  <si>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</si>
  <si>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</si>
  <si>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</si>
  <si>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</si>
  <si>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</si>
  <si>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</si>
  <si>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</si>
  <si>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</si>
  <si>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</si>
  <si>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</si>
  <si>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</si>
  <si>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</si>
  <si>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</si>
  <si>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</si>
  <si>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</si>
  <si>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</si>
  <si>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</si>
  <si>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</si>
  <si>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</si>
  <si>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</si>
  <si>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</si>
  <si>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</si>
  <si>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</si>
  <si>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</si>
  <si>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</si>
  <si>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</si>
  <si>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</si>
  <si>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</si>
  <si>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</si>
  <si>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</si>
  <si>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</si>
  <si>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</si>
  <si>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</si>
  <si>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</si>
  <si>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</si>
  <si>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</si>
  <si>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</si>
  <si>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</si>
  <si>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</si>
  <si>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</si>
  <si>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</si>
  <si>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</si>
  <si>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</si>
  <si>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</si>
  <si>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</si>
  <si>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</si>
  <si>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</si>
  <si>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</si>
  <si>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</si>
  <si>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</si>
  <si>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</si>
  <si>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</si>
  <si>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</si>
  <si>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</si>
  <si>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</si>
  <si>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</si>
  <si>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</si>
  <si>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</si>
  <si>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</si>
  <si>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</si>
  <si>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</si>
  <si>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</si>
  <si>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</si>
  <si>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</si>
  <si>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</si>
  <si>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</si>
  <si>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</si>
  <si>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</si>
  <si>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</si>
  <si>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</si>
  <si>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</si>
  <si>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</si>
  <si>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</si>
  <si>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</si>
  <si>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</si>
  <si>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</si>
  <si>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</si>
  <si>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</si>
  <si>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</si>
  <si>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</si>
  <si>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</si>
  <si>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</si>
  <si>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</si>
  <si>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</si>
  <si>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</si>
  <si>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</si>
  <si>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</si>
  <si>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</si>
  <si>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</si>
  <si>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</si>
  <si>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</si>
  <si>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</si>
  <si>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</si>
  <si>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</si>
  <si>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</si>
  <si>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</si>
  <si>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</si>
  <si>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</si>
  <si>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</si>
  <si>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</si>
  <si>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</si>
  <si>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</si>
  <si>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</si>
  <si>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</si>
  <si>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</si>
  <si>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</si>
  <si>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</si>
  <si>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</si>
  <si>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</si>
  <si>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</si>
  <si>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</si>
  <si>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</si>
  <si>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</si>
  <si>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</si>
  <si>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</si>
  <si>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</si>
  <si>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</si>
  <si>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</si>
  <si>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</si>
  <si>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</si>
  <si>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</si>
  <si>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</si>
  <si>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</si>
  <si>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</si>
  <si>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</si>
  <si>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</si>
  <si>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</si>
  <si>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</si>
  <si>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</si>
  <si>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</si>
  <si>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</si>
  <si>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</si>
  <si>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</si>
  <si>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</si>
  <si>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</si>
  <si>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</si>
  <si>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</si>
  <si>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</si>
  <si>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</si>
  <si>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</si>
  <si>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</si>
  <si>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</si>
  <si>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</si>
  <si>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</si>
  <si>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</si>
  <si>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</si>
  <si>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</si>
  <si>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</si>
  <si>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</si>
  <si>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</si>
  <si>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</si>
  <si>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</si>
  <si>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</si>
  <si>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</si>
  <si>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</si>
  <si>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</si>
  <si>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</si>
  <si>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</si>
  <si>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</si>
  <si>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</si>
  <si>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</si>
  <si>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</si>
  <si>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</si>
  <si>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</si>
  <si>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</si>
  <si>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</si>
  <si>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</si>
  <si>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</si>
  <si>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</si>
  <si>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</si>
  <si>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</si>
  <si>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</si>
  <si>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</si>
  <si>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</si>
  <si>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</si>
  <si>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</si>
  <si>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</si>
  <si>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</si>
  <si>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</si>
  <si>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</si>
  <si>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</si>
  <si>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</si>
  <si>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</si>
  <si>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</si>
  <si>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</si>
  <si>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</si>
  <si>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</si>
  <si>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</si>
  <si>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</si>
  <si>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</si>
  <si>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</si>
  <si>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</si>
  <si>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</si>
  <si>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</si>
  <si>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</si>
  <si>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</si>
  <si>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</si>
  <si>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</si>
  <si>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</si>
  <si>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</si>
  <si>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</si>
  <si>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</si>
  <si>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</si>
  <si>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</si>
  <si>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</si>
  <si>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</si>
  <si>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</si>
  <si>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</si>
  <si>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</si>
  <si>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</si>
  <si>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</si>
  <si>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</si>
  <si>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</si>
  <si>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</si>
  <si>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</si>
  <si>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</si>
  <si>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</si>
  <si>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</si>
  <si>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</si>
  <si>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</si>
  <si>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</si>
  <si>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</si>
  <si>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</si>
  <si>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</si>
  <si>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</si>
  <si>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</si>
  <si>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</si>
  <si>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</si>
  <si>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</si>
  <si>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</si>
  <si>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</si>
  <si>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</si>
  <si>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</si>
  <si>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</si>
  <si>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</si>
  <si>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</si>
  <si>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</si>
  <si>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</si>
  <si>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</si>
  <si>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</si>
  <si>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</si>
  <si>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</si>
  <si>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</si>
  <si>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</si>
  <si>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</si>
  <si>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</si>
  <si>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</si>
  <si>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</si>
  <si>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</si>
  <si>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</si>
  <si>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</si>
  <si>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</si>
  <si>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</si>
  <si>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</si>
  <si>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</si>
  <si>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</si>
  <si>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</si>
  <si>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</si>
  <si>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</si>
  <si>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</si>
  <si>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</si>
  <si>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</si>
  <si>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</si>
  <si>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</si>
  <si>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</si>
  <si>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</si>
  <si>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</si>
  <si>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</si>
  <si>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</si>
  <si>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</si>
  <si>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</si>
  <si>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</si>
  <si>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</si>
  <si>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</si>
  <si>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</si>
  <si>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</si>
  <si>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</si>
  <si>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</si>
  <si>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</si>
  <si>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</si>
  <si>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</si>
  <si>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</si>
  <si>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</si>
  <si>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</si>
  <si>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</si>
  <si>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</si>
  <si>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</si>
  <si>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</si>
  <si>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</si>
  <si>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</si>
  <si>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</si>
  <si>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</si>
  <si>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</si>
  <si>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</si>
  <si>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</si>
  <si>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</si>
  <si>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</si>
  <si>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</si>
  <si>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</si>
  <si>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</si>
  <si>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</si>
  <si>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</si>
  <si>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</si>
  <si>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</si>
  <si>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</si>
  <si>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</si>
  <si>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</si>
  <si>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</si>
  <si>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</si>
  <si>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</si>
  <si>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</si>
  <si>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</si>
  <si>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</si>
  <si>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</si>
  <si>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</si>
  <si>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</si>
  <si>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</si>
  <si>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</si>
  <si>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</si>
  <si>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</si>
  <si>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</si>
  <si>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</si>
  <si>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</si>
  <si>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</si>
  <si>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</si>
  <si>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</si>
  <si>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</si>
  <si>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</si>
  <si>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</si>
  <si>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</si>
  <si>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</si>
  <si>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</si>
  <si>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</si>
  <si>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</si>
  <si>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</si>
  <si>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</si>
  <si>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</si>
  <si>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</si>
  <si>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</si>
  <si>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</si>
  <si>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</si>
  <si>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</si>
  <si>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</si>
  <si>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</si>
  <si>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</si>
  <si>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</si>
  <si>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</si>
  <si>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</si>
  <si>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</si>
  <si>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</si>
  <si>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</si>
  <si>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</si>
  <si>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</si>
  <si>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</si>
  <si>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</si>
  <si>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</si>
  <si>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</si>
  <si>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</si>
  <si>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</si>
  <si>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</si>
  <si>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</si>
  <si>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</si>
  <si>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</si>
  <si>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</si>
  <si>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</si>
  <si>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</si>
  <si>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</si>
  <si>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</si>
  <si>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</si>
  <si>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</si>
  <si>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</si>
  <si>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</si>
  <si>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</si>
  <si>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</si>
  <si>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</si>
  <si>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</si>
  <si>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</si>
  <si>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</si>
  <si>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</si>
  <si>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</si>
  <si>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</si>
  <si>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</si>
  <si>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</si>
  <si>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</si>
  <si>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</si>
  <si>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</si>
  <si>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</si>
  <si>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</si>
  <si>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</si>
  <si>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</si>
  <si>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</si>
  <si>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</si>
  <si>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</si>
  <si>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</si>
  <si>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</si>
  <si>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</si>
  <si>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</si>
  <si>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</si>
  <si>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</si>
  <si>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</si>
  <si>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</si>
  <si>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</si>
  <si>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</si>
  <si>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</si>
  <si>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</si>
  <si>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</si>
  <si>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</si>
  <si>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</si>
  <si>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</si>
  <si>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</si>
  <si>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</si>
  <si>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</si>
  <si>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</si>
  <si>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</si>
  <si>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</si>
  <si>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</si>
  <si>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</si>
  <si>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</si>
  <si>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</si>
  <si>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</si>
  <si>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</si>
  <si>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</si>
  <si>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</si>
  <si>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</si>
  <si>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</si>
  <si>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</si>
  <si>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</si>
  <si>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</si>
  <si>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</si>
  <si>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</si>
  <si>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</si>
  <si>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</si>
  <si>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</si>
  <si>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</si>
  <si>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</si>
  <si>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</si>
  <si>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</si>
  <si>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</si>
  <si>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</si>
  <si>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</si>
  <si>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</si>
  <si>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</si>
  <si>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</si>
  <si>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</si>
  <si>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</si>
  <si>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</si>
  <si>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</si>
  <si>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</si>
  <si>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</si>
  <si>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</si>
  <si>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</si>
  <si>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</si>
  <si>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</si>
  <si>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</si>
  <si>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</si>
  <si>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</si>
  <si>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</si>
  <si>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</si>
  <si>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</si>
  <si>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</si>
  <si>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</si>
  <si>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</si>
  <si>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</si>
  <si>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</si>
  <si>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</si>
  <si>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</si>
  <si>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</si>
  <si>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</si>
  <si>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</si>
  <si>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</si>
  <si>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</si>
  <si>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</si>
  <si>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</si>
  <si>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</si>
  <si>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</si>
  <si>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</si>
  <si>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</si>
  <si>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</si>
  <si>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</si>
  <si>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</si>
  <si>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</si>
  <si>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</si>
  <si>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</si>
  <si>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</si>
  <si>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</si>
  <si>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</si>
  <si>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</si>
  <si>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</si>
  <si>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</si>
  <si>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</si>
  <si>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</si>
  <si>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</si>
  <si>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</si>
  <si>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</si>
  <si>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</si>
  <si>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</si>
  <si>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</si>
  <si>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</si>
  <si>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</si>
  <si>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</si>
  <si>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</si>
  <si>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</si>
  <si>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</si>
  <si>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</si>
  <si>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</si>
  <si>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</si>
  <si>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</si>
  <si>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</si>
  <si>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</si>
  <si>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</si>
  <si>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</si>
  <si>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</si>
  <si>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</si>
  <si>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</si>
  <si>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</si>
  <si>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</si>
  <si>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</si>
  <si>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</si>
  <si>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</si>
  <si>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</si>
  <si>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</si>
  <si>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</si>
  <si>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</si>
  <si>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</si>
  <si>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</si>
  <si>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</si>
  <si>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</si>
  <si>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</si>
  <si>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</si>
  <si>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</si>
  <si>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</si>
  <si>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</si>
  <si>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</si>
  <si>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</si>
  <si>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</si>
  <si>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</si>
  <si>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</si>
  <si>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</si>
  <si>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</si>
  <si>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</si>
  <si>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</si>
  <si>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</si>
  <si>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</si>
  <si>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</si>
  <si>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</si>
  <si>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</si>
  <si>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</si>
  <si>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</si>
  <si>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</si>
  <si>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</si>
  <si>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</si>
  <si>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</si>
  <si>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</si>
  <si>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</si>
  <si>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</si>
  <si>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</si>
  <si>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</si>
  <si>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</si>
  <si>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</si>
  <si>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</si>
  <si>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</si>
  <si>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</si>
  <si>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</si>
  <si>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</si>
  <si>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</si>
  <si>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</si>
  <si>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</si>
  <si>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</si>
  <si>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</si>
  <si>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</si>
  <si>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</si>
  <si>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</si>
  <si>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</si>
  <si>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</si>
  <si>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</si>
  <si>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</si>
  <si>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</si>
  <si>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</si>
  <si>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</si>
  <si>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</si>
  <si>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</si>
  <si>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</si>
  <si>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</si>
  <si>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</si>
  <si>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</si>
  <si>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</si>
  <si>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</si>
  <si>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</si>
  <si>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</si>
  <si>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</si>
  <si>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</si>
  <si>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</si>
  <si>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</si>
  <si>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</si>
  <si>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</si>
  <si>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</si>
  <si>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</si>
  <si>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</si>
  <si>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</si>
  <si>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</si>
  <si>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</si>
  <si>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</si>
  <si>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</si>
  <si>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</si>
  <si>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</si>
  <si>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</si>
  <si>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</si>
  <si>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</si>
  <si>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</si>
  <si>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</si>
  <si>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</si>
  <si>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</si>
  <si>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</si>
  <si>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</si>
  <si>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</si>
  <si>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</si>
  <si>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</si>
  <si>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</si>
  <si>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</si>
  <si>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</si>
  <si>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</si>
  <si>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</si>
  <si>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</si>
  <si>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</si>
  <si>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</si>
  <si>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</si>
  <si>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</si>
  <si>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</si>
  <si>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</si>
  <si>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</si>
  <si>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</si>
  <si>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</si>
  <si>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</si>
  <si>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</si>
  <si>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</si>
  <si>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</si>
  <si>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</si>
  <si>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</si>
  <si>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</si>
  <si>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</si>
  <si>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</si>
  <si>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</si>
  <si>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</si>
  <si>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</si>
  <si>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</si>
  <si>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</si>
  <si>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</si>
  <si>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</si>
  <si>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</si>
  <si>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</si>
  <si>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</si>
  <si>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</si>
  <si>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</si>
  <si>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</si>
  <si>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</si>
  <si>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</si>
  <si>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</si>
  <si>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</si>
  <si>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</si>
  <si>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</si>
  <si>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</si>
  <si>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</si>
  <si>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</si>
  <si>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</si>
  <si>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</si>
  <si>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</si>
  <si>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</si>
  <si>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</si>
  <si>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</si>
  <si>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</si>
  <si>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</si>
  <si>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</si>
  <si>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</si>
  <si>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</si>
  <si>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</si>
  <si>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</si>
  <si>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</si>
  <si>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</si>
  <si>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</si>
  <si>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</si>
  <si>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</si>
  <si>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</si>
  <si>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</si>
  <si>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</si>
  <si>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</si>
  <si>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</si>
  <si>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</si>
  <si>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</si>
  <si>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</si>
  <si>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</si>
  <si>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</si>
  <si>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</si>
  <si>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</si>
  <si>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</si>
  <si>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</si>
  <si>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</si>
  <si>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</si>
  <si>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</si>
  <si>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</si>
  <si>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</si>
  <si>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</si>
  <si>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</si>
  <si>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</si>
  <si>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</si>
  <si>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</si>
  <si>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</si>
  <si>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</si>
  <si>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</si>
  <si>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</si>
  <si>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</si>
  <si>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</si>
  <si>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</si>
  <si>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</si>
  <si>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</si>
  <si>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</si>
  <si>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</si>
  <si>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</si>
  <si>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</si>
  <si>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</si>
  <si>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</si>
  <si>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</si>
  <si>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</si>
  <si>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</si>
  <si>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</si>
  <si>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</si>
  <si>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</si>
  <si>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</si>
  <si>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</si>
  <si>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</si>
  <si>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</si>
  <si>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</si>
  <si>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</si>
  <si>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</si>
  <si>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</si>
  <si>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</si>
  <si>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</si>
  <si>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</si>
  <si>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</si>
  <si>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</si>
  <si>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</si>
  <si>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</si>
  <si>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</si>
  <si>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</si>
  <si>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</si>
  <si>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</si>
  <si>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</si>
  <si>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</si>
  <si>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</si>
  <si>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</si>
  <si>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</si>
  <si>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</si>
  <si>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</si>
  <si>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</si>
  <si>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</si>
  <si>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</si>
  <si>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</si>
  <si>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</si>
  <si>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</si>
  <si>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</si>
  <si>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</si>
  <si>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</si>
  <si>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</si>
  <si>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</si>
  <si>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</si>
  <si>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</si>
  <si>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</si>
  <si>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</si>
  <si>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</si>
  <si>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</si>
  <si>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</si>
  <si>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</si>
  <si>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</si>
  <si>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</si>
  <si>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</si>
  <si>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</si>
  <si>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</si>
  <si>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</si>
  <si>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</si>
  <si>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</si>
  <si>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</si>
  <si>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</si>
  <si>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</si>
  <si>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</si>
  <si>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</si>
  <si>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</si>
  <si>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</si>
  <si>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</si>
  <si>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</si>
  <si>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</si>
  <si>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</si>
  <si>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</si>
  <si>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</si>
  <si>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</si>
  <si>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</si>
  <si>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</si>
  <si>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</si>
  <si>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</si>
  <si>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</si>
  <si>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</si>
  <si>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</si>
  <si>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</si>
  <si>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</si>
  <si>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</si>
  <si>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</si>
  <si>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</si>
  <si>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</si>
  <si>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</si>
  <si>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</si>
  <si>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</si>
  <si>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</si>
  <si>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</si>
  <si>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</si>
  <si>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</si>
  <si>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</si>
  <si>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</si>
  <si>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</si>
  <si>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</si>
  <si>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</si>
  <si>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</si>
  <si>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</si>
  <si>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</si>
  <si>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</si>
  <si>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</si>
  <si>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</si>
  <si>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</si>
  <si>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</si>
  <si>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</si>
  <si>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</si>
  <si>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</si>
  <si>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</si>
  <si>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</si>
  <si>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</si>
  <si>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</si>
  <si>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</si>
  <si>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</si>
  <si>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</si>
  <si>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</si>
  <si>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</si>
  <si>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</si>
  <si>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</si>
  <si>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</si>
  <si>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</si>
  <si>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</si>
  <si>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</si>
  <si>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</si>
  <si>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</si>
  <si>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</si>
  <si>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</si>
  <si>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</si>
  <si>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</si>
  <si>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</si>
  <si>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</si>
  <si>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</si>
  <si>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</si>
  <si>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</si>
  <si>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</si>
  <si>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</si>
  <si>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</si>
  <si>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</si>
  <si>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</si>
  <si>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</si>
  <si>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</si>
  <si>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</si>
  <si>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</si>
  <si>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</si>
  <si>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</si>
  <si>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</si>
  <si>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</si>
  <si>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</si>
  <si>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</si>
  <si>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</si>
  <si>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</si>
  <si>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</si>
  <si>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</si>
  <si>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</si>
  <si>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</si>
  <si>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</si>
  <si>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</si>
  <si>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</si>
  <si>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</si>
  <si>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</si>
  <si>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</si>
  <si>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</si>
  <si>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</si>
  <si>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</si>
  <si>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</si>
  <si>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</si>
  <si>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</si>
  <si>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</si>
  <si>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</si>
  <si>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</si>
  <si>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</si>
  <si>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</si>
  <si>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</si>
  <si>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</si>
  <si>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</si>
  <si>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</si>
  <si>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</si>
  <si>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</si>
  <si>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</si>
  <si>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</si>
  <si>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</si>
  <si>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</si>
  <si>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</si>
  <si>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</si>
  <si>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</si>
  <si>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</si>
  <si>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</si>
  <si>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</si>
  <si>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</si>
  <si>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</si>
  <si>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</si>
  <si>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</si>
  <si>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</si>
  <si>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</si>
  <si>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</si>
  <si>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</si>
  <si>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</si>
  <si>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</si>
  <si>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</si>
  <si>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</si>
  <si>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</si>
  <si>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</si>
  <si>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</si>
  <si>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</si>
  <si>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</si>
  <si>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</si>
  <si>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</si>
  <si>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</si>
  <si>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</si>
  <si>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</si>
  <si>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</si>
  <si>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</si>
  <si>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</si>
  <si>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</si>
  <si>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</si>
  <si>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</si>
  <si>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</si>
  <si>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</si>
  <si>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</si>
  <si>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</si>
  <si>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</si>
  <si>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</si>
  <si>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</si>
  <si>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</si>
  <si>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</si>
  <si>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</si>
  <si>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</si>
  <si>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</si>
  <si>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</si>
  <si>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</si>
  <si>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</si>
  <si>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</si>
  <si>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</si>
  <si>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</si>
  <si>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</si>
  <si>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</si>
  <si>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</si>
  <si>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</si>
  <si>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</si>
  <si>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</si>
  <si>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</si>
  <si>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</si>
  <si>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</si>
  <si>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</si>
  <si>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</si>
  <si>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</si>
  <si>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</si>
  <si>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</si>
  <si>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</si>
  <si>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</si>
  <si>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</si>
  <si>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</si>
  <si>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</si>
  <si>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</si>
  <si>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</si>
  <si>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</si>
  <si>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</si>
  <si>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</si>
  <si>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</si>
  <si>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</si>
  <si>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</si>
  <si>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</si>
  <si>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</si>
  <si>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</si>
  <si>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</si>
  <si>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</si>
  <si>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</si>
  <si>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</si>
  <si>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</si>
  <si>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</si>
  <si>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</si>
  <si>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</si>
  <si>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</si>
  <si>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</si>
  <si>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</si>
  <si>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</si>
  <si>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</si>
  <si>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</si>
  <si>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</si>
  <si>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</si>
  <si>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</si>
  <si>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</si>
  <si>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</si>
  <si>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</si>
  <si>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</si>
  <si>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</si>
  <si>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</si>
  <si>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</si>
  <si>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</si>
  <si>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</si>
  <si>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</si>
  <si>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</si>
  <si>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</si>
  <si>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</si>
  <si>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</si>
  <si>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</si>
  <si>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</si>
  <si>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</si>
  <si>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</si>
  <si>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</si>
  <si>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</si>
  <si>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</si>
  <si>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</si>
  <si>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</si>
  <si>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</si>
  <si>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</si>
  <si>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</si>
  <si>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</si>
  <si>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</si>
  <si>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</si>
  <si>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</si>
  <si>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</si>
  <si>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</si>
  <si>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</si>
  <si>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</si>
  <si>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</si>
  <si>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</si>
  <si>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</si>
  <si>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</si>
  <si>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</si>
  <si>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</si>
  <si>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</si>
  <si>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</si>
  <si>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</si>
  <si>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</si>
  <si>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</si>
  <si>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</si>
  <si>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</si>
  <si>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</si>
  <si>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</si>
  <si>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</si>
  <si>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</si>
  <si>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</si>
  <si>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</si>
  <si>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</si>
  <si>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</si>
  <si>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</si>
  <si>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</si>
  <si>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</si>
  <si>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</si>
  <si>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</si>
  <si>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</si>
  <si>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</si>
  <si>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</si>
  <si>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</si>
  <si>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</si>
  <si>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</si>
  <si>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</si>
  <si>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</si>
  <si>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</si>
  <si>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</si>
  <si>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</si>
  <si>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</si>
  <si>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</si>
  <si>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</si>
  <si>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</si>
  <si>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</si>
  <si>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</si>
  <si>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</si>
  <si>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</si>
  <si>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</si>
  <si>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</si>
  <si>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</si>
  <si>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</si>
  <si>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</si>
  <si>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</si>
  <si>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</si>
  <si>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</si>
  <si>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</si>
  <si>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</si>
  <si>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</si>
  <si>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</si>
  <si>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</si>
  <si>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</si>
  <si>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</si>
  <si>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</si>
  <si>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</si>
  <si>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</si>
  <si>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</si>
  <si>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</si>
  <si>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</si>
  <si>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</si>
  <si>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</si>
  <si>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</si>
  <si>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</si>
  <si>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</si>
  <si>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</si>
  <si>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</si>
  <si>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</si>
  <si>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</si>
  <si>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</si>
  <si>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</si>
  <si>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</si>
  <si>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</si>
  <si>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</si>
  <si>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</si>
  <si>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</si>
  <si>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</si>
  <si>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</si>
  <si>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</si>
  <si>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</si>
  <si>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</si>
  <si>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</si>
  <si>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</si>
  <si>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</si>
  <si>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</si>
  <si>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</si>
  <si>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</si>
  <si>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</si>
  <si>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</si>
  <si>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</si>
  <si>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</si>
  <si>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</si>
  <si>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</si>
  <si>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</si>
  <si>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</si>
  <si>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</si>
  <si>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</si>
  <si>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</si>
  <si>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</si>
  <si>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</si>
  <si>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</si>
  <si>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</si>
  <si>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</si>
  <si>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</si>
  <si>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</si>
  <si>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</si>
  <si>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</si>
  <si>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</si>
  <si>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</si>
  <si>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</si>
  <si>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</si>
  <si>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</si>
  <si>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</si>
  <si>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</si>
  <si>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</si>
  <si>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</si>
  <si>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</si>
  <si>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</si>
  <si>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</si>
  <si>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</si>
  <si>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</si>
  <si>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</si>
  <si>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</si>
  <si>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</si>
  <si>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</si>
  <si>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</si>
  <si>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</si>
  <si>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</si>
  <si>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</si>
  <si>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</si>
  <si>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</si>
  <si>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</si>
  <si>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</si>
  <si>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</si>
  <si>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</si>
  <si>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</si>
  <si>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</si>
  <si>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</si>
  <si>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</si>
  <si>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</si>
  <si>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</si>
  <si>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</si>
  <si>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</si>
  <si>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</si>
  <si>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</si>
  <si>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</si>
  <si>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</si>
  <si>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</si>
  <si>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</si>
  <si>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</si>
  <si>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</si>
  <si>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</si>
  <si>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</si>
  <si>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</si>
  <si>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</si>
  <si>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</si>
  <si>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</si>
  <si>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</si>
  <si>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</si>
  <si>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</si>
  <si>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</si>
  <si>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</si>
  <si>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</si>
  <si>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</si>
  <si>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</si>
  <si>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</si>
  <si>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</si>
  <si>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</si>
  <si>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</si>
  <si>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</si>
  <si>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</si>
  <si>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</si>
  <si>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</si>
  <si>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</si>
  <si>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</si>
  <si>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</si>
  <si>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</si>
  <si>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</si>
  <si>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</si>
  <si>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</si>
  <si>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</si>
  <si>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</si>
  <si>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</si>
  <si>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</si>
  <si>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</si>
  <si>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</si>
  <si>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</si>
  <si>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</si>
  <si>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</si>
  <si>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</si>
  <si>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</si>
  <si>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</si>
  <si>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</si>
  <si>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</si>
  <si>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</si>
  <si>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</si>
  <si>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</si>
  <si>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</si>
  <si>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</si>
  <si>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</si>
  <si>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</si>
  <si>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</si>
  <si>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</si>
  <si>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</si>
  <si>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</si>
  <si>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</si>
  <si>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</si>
  <si>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</si>
  <si>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</si>
  <si>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</si>
  <si>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</si>
  <si>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</si>
  <si>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</si>
  <si>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</si>
  <si>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</si>
  <si>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</si>
  <si>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</si>
  <si>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</si>
  <si>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</si>
  <si>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</si>
  <si>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</si>
  <si>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</si>
  <si>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</si>
  <si>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</si>
  <si>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</si>
  <si>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</si>
  <si>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</si>
  <si>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</si>
  <si>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</si>
  <si>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</si>
  <si>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</si>
  <si>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</si>
  <si>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</si>
  <si>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</si>
  <si>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</si>
  <si>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</si>
  <si>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</si>
  <si>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</si>
  <si>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</si>
  <si>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</si>
  <si>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</si>
  <si>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</si>
  <si>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</si>
  <si>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</si>
  <si>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</si>
  <si>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</si>
  <si>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</si>
  <si>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</si>
  <si>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</si>
  <si>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</si>
  <si>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</si>
  <si>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</si>
  <si>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</si>
  <si>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</si>
  <si>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</si>
  <si>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</si>
  <si>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</si>
  <si>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</si>
  <si>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</si>
  <si>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</si>
  <si>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</si>
  <si>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</si>
  <si>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</si>
  <si>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</si>
  <si>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</si>
  <si>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</si>
  <si>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</si>
  <si>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</si>
  <si>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</si>
  <si>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</si>
  <si>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</si>
  <si>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</si>
  <si>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</si>
  <si>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</si>
  <si>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</si>
  <si>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</si>
  <si>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</si>
  <si>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</si>
  <si>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</si>
  <si>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</si>
  <si>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</si>
  <si>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</si>
  <si>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</si>
  <si>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</si>
  <si>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</si>
  <si>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</si>
  <si>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</si>
  <si>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</si>
  <si>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</si>
  <si>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</si>
  <si>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</si>
  <si>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</si>
  <si>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</si>
  <si>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</si>
  <si>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</si>
  <si>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</si>
  <si>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</si>
  <si>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</si>
  <si>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</si>
  <si>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</si>
  <si>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</si>
  <si>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</si>
  <si>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</si>
  <si>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</si>
  <si>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</si>
  <si>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</si>
  <si>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</si>
  <si>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</si>
  <si>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</si>
  <si>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</si>
  <si>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</si>
  <si>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</si>
  <si>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</si>
  <si>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</si>
  <si>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</si>
  <si>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</si>
  <si>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</si>
  <si>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</si>
  <si>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</si>
  <si>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</si>
  <si>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</si>
  <si>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</si>
  <si>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</si>
  <si>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</si>
  <si>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</si>
  <si>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</si>
  <si>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</si>
  <si>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</si>
  <si>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</si>
  <si>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</si>
  <si>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</si>
  <si>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</si>
  <si>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</si>
  <si>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</si>
  <si>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</si>
  <si>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</si>
  <si>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</si>
  <si>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</si>
  <si>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</si>
  <si>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</si>
  <si>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</si>
  <si>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</si>
  <si>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</si>
  <si>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</si>
  <si>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</si>
  <si>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</si>
  <si>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</si>
  <si>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</si>
  <si>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</si>
  <si>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</si>
  <si>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</si>
  <si>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</si>
  <si>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</si>
  <si>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</si>
  <si>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</si>
  <si>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</si>
  <si>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</si>
  <si>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</si>
  <si>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</si>
  <si>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</si>
  <si>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</si>
  <si>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</si>
  <si>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</si>
  <si>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</si>
  <si>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</si>
  <si>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</si>
  <si>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</si>
  <si>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</si>
  <si>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</si>
  <si>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</si>
  <si>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</si>
  <si>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</si>
  <si>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</si>
  <si>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</si>
  <si>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</si>
  <si>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</si>
  <si>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</si>
  <si>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</si>
  <si>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</si>
  <si>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</si>
  <si>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</si>
  <si>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</si>
  <si>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</si>
  <si>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</si>
  <si>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</si>
  <si>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</si>
  <si>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</si>
  <si>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</si>
  <si>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</si>
  <si>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</si>
  <si>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</si>
  <si>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</si>
  <si>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</si>
  <si>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</si>
  <si>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</si>
  <si>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</si>
  <si>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</si>
  <si>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</si>
  <si>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</si>
  <si>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</si>
  <si>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</si>
  <si>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</si>
  <si>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</si>
  <si>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</si>
  <si>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</si>
  <si>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</si>
  <si>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</si>
  <si>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</si>
  <si>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</si>
  <si>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</si>
  <si>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</si>
  <si>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</si>
  <si>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</si>
  <si>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</si>
  <si>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</si>
  <si>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</si>
  <si>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</si>
  <si>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</si>
  <si>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</si>
  <si>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</si>
  <si>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</si>
  <si>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</si>
  <si>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</si>
  <si>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</si>
  <si>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</si>
  <si>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</si>
  <si>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</si>
  <si>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</si>
  <si>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</si>
  <si>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</si>
  <si>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</si>
  <si>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</si>
  <si>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</si>
  <si>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</si>
  <si>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</si>
  <si>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</si>
  <si>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</si>
  <si>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</si>
  <si>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</si>
  <si>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</si>
  <si>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</si>
  <si>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</si>
  <si>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</si>
  <si>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</si>
  <si>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</si>
  <si>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</si>
  <si>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</si>
  <si>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</si>
  <si>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</si>
  <si>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</si>
  <si>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</si>
  <si>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</si>
  <si>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</si>
  <si>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</si>
  <si>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</si>
  <si>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</si>
  <si>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</si>
  <si>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</si>
  <si>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</si>
  <si>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</si>
  <si>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</si>
  <si>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</si>
  <si>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</si>
  <si>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</si>
  <si>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</si>
  <si>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</si>
  <si>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</si>
  <si>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</si>
  <si>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</si>
  <si>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</si>
  <si>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</si>
  <si>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</si>
  <si>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</si>
  <si>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</si>
  <si>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</si>
  <si>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</si>
  <si>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</si>
  <si>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</si>
  <si>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</si>
  <si>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</si>
  <si>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</si>
  <si>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</si>
  <si>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</si>
  <si>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</si>
  <si>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</si>
  <si>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</si>
  <si>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</si>
  <si>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</si>
  <si>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</si>
  <si>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</si>
  <si>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</si>
  <si>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</si>
  <si>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</si>
  <si>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</si>
  <si>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</si>
  <si>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</si>
  <si>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</si>
  <si>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</si>
  <si>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</si>
  <si>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</si>
  <si>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</si>
  <si>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</si>
  <si>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</si>
  <si>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</si>
  <si>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</si>
  <si>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</si>
  <si>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</si>
  <si>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</si>
  <si>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</si>
  <si>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</si>
  <si>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</si>
  <si>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</si>
  <si>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</si>
  <si>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</si>
  <si>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</si>
  <si>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</si>
  <si>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</si>
  <si>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</si>
  <si>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</si>
  <si>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</si>
  <si>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</si>
  <si>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</si>
  <si>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</si>
  <si>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</si>
  <si>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</si>
  <si>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</si>
  <si>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</si>
  <si>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</si>
  <si>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</si>
  <si>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</si>
  <si>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</si>
  <si>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</si>
  <si>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</si>
  <si>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</si>
  <si>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</si>
  <si>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</si>
  <si>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</si>
  <si>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</si>
  <si>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</si>
  <si>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</si>
  <si>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</si>
  <si>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</si>
  <si>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</si>
  <si>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</si>
  <si>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</si>
  <si>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</si>
  <si>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</si>
  <si>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</si>
  <si>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</si>
  <si>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</si>
  <si>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</si>
  <si>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</si>
  <si>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</si>
  <si>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</si>
  <si>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</si>
  <si>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</si>
  <si>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</si>
  <si>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</si>
  <si>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</si>
  <si>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</si>
  <si>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</si>
  <si>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</si>
  <si>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</si>
  <si>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</si>
  <si>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</si>
  <si>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</si>
  <si>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</si>
  <si>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</si>
  <si>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</si>
  <si>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</si>
  <si>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</si>
  <si>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</si>
  <si>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</si>
  <si>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</si>
  <si>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</si>
  <si>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</si>
  <si>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</si>
  <si>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</si>
  <si>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</si>
  <si>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</si>
  <si>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</si>
  <si>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</si>
  <si>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</si>
  <si>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</si>
  <si>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</si>
  <si>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</si>
  <si>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</si>
  <si>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</si>
  <si>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</si>
  <si>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</si>
  <si>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</si>
  <si>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</si>
  <si>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</si>
  <si>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</si>
  <si>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</si>
  <si>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</si>
  <si>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</si>
  <si>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</si>
  <si>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</si>
  <si>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</si>
  <si>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</si>
  <si>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</si>
  <si>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</si>
  <si>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</si>
  <si>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</si>
  <si>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</si>
  <si>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</si>
  <si>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</si>
  <si>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</si>
  <si>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</si>
  <si>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</si>
  <si>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</si>
  <si>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</si>
  <si>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</si>
  <si>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</si>
  <si>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</si>
  <si>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</si>
  <si>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</si>
  <si>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</si>
  <si>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</si>
  <si>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</si>
  <si>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</si>
  <si>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</si>
  <si>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</si>
  <si>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</si>
  <si>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</si>
  <si>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</si>
  <si>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</si>
  <si>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</si>
  <si>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</si>
  <si>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</si>
  <si>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</si>
  <si>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</si>
  <si>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</si>
  <si>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</si>
  <si>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</si>
  <si>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</si>
  <si>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</si>
  <si>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</si>
  <si>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</si>
  <si>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</si>
  <si>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</si>
  <si>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</si>
  <si>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</si>
  <si>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</si>
  <si>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</si>
  <si>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</si>
  <si>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</si>
  <si>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</si>
  <si>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</si>
  <si>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</si>
  <si>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</si>
  <si>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</si>
  <si>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</si>
  <si>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</si>
  <si>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</si>
  <si>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</si>
  <si>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</si>
  <si>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</si>
  <si>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</si>
  <si>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</si>
  <si>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</si>
  <si>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</si>
  <si>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</si>
  <si>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</si>
  <si>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</si>
  <si>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</si>
  <si>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</si>
  <si>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</si>
  <si>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</si>
  <si>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</si>
  <si>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</si>
  <si>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</si>
  <si>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</si>
  <si>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</si>
  <si>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</si>
  <si>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</si>
  <si>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</si>
  <si>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</si>
  <si>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</si>
  <si>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</si>
  <si>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</si>
  <si>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</si>
  <si>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</si>
  <si>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</si>
  <si>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</si>
  <si>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</si>
  <si>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</si>
  <si>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</si>
  <si>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</si>
  <si>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</si>
  <si>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</si>
  <si>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</si>
  <si>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</si>
  <si>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</si>
  <si>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</si>
  <si>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</si>
  <si>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</si>
  <si>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</si>
  <si>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</si>
  <si>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</si>
  <si>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</si>
  <si>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</si>
  <si>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</si>
  <si>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</si>
  <si>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</si>
  <si>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</si>
  <si>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</si>
  <si>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</si>
  <si>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</si>
  <si>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</si>
  <si>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</si>
  <si>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</si>
  <si>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</si>
  <si>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</si>
  <si>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</si>
  <si>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</si>
  <si>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</si>
  <si>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</si>
  <si>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</si>
  <si>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</si>
  <si>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</si>
  <si>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</si>
  <si>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</si>
  <si>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</si>
  <si>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</si>
  <si>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</si>
  <si>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</si>
  <si>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</si>
  <si>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</si>
  <si>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</si>
  <si>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</si>
  <si>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</si>
  <si>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</si>
  <si>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</si>
  <si>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</si>
  <si>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</si>
  <si>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</si>
  <si>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</si>
  <si>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</si>
  <si>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</si>
  <si>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</si>
  <si>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</si>
  <si>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</si>
  <si>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</si>
  <si>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</si>
  <si>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</si>
  <si>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</si>
  <si>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</si>
  <si>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</si>
  <si>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</si>
  <si>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</si>
  <si>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</si>
  <si>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</si>
  <si>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</si>
  <si>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</si>
  <si>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</si>
  <si>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</si>
  <si>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</si>
  <si>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</si>
  <si>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</si>
  <si>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</si>
  <si>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</si>
  <si>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</si>
  <si>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</si>
  <si>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</si>
  <si>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</si>
  <si>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</si>
  <si>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</si>
  <si>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</si>
  <si>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</si>
  <si>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</si>
  <si>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</si>
  <si>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</si>
  <si>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</si>
  <si>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</si>
  <si>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</si>
  <si>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</si>
  <si>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</si>
  <si>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</si>
  <si>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</si>
  <si>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</si>
  <si>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</si>
  <si>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</si>
  <si>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</si>
  <si>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</si>
  <si>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</si>
  <si>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</si>
  <si>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</si>
  <si>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</si>
  <si>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</si>
  <si>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</si>
  <si>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</si>
  <si>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</si>
  <si>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</si>
  <si>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</si>
  <si>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</si>
  <si>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</si>
  <si>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</si>
  <si>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</si>
  <si>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</si>
  <si>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</si>
  <si>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</si>
  <si>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</si>
  <si>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</si>
  <si>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</si>
  <si>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</si>
  <si>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</si>
  <si>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</si>
  <si>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</si>
  <si>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</si>
  <si>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</si>
  <si>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</si>
  <si>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</si>
  <si>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</si>
  <si>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</si>
  <si>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</si>
  <si>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</si>
  <si>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</si>
  <si>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</si>
  <si>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</si>
  <si>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</si>
  <si>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</si>
  <si>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</si>
  <si>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</si>
  <si>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</si>
  <si>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</si>
  <si>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</si>
  <si>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</si>
  <si>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</si>
  <si>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</si>
  <si>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</si>
  <si>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</si>
  <si>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</si>
  <si>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</si>
  <si>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</si>
  <si>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</si>
  <si>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</si>
  <si>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</si>
  <si>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</si>
  <si>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</si>
  <si>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</si>
  <si>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</si>
  <si>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</si>
  <si>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</si>
  <si>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</si>
  <si>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</si>
  <si>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</si>
  <si>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</si>
  <si>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</si>
  <si>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</si>
  <si>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</si>
  <si>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</si>
  <si>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</si>
  <si>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</si>
  <si>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</si>
  <si>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</si>
  <si>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</si>
  <si>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</si>
  <si>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</si>
  <si>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</si>
  <si>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</si>
  <si>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</si>
  <si>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</si>
  <si>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</si>
  <si>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</si>
  <si>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</si>
  <si>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</si>
  <si>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</si>
  <si>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</si>
  <si>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</si>
  <si>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</si>
  <si>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</si>
  <si>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</si>
  <si>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</si>
  <si>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</si>
  <si>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</si>
  <si>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</si>
  <si>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</si>
  <si>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</si>
  <si>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</si>
  <si>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</si>
  <si>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</si>
  <si>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</si>
  <si>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</si>
  <si>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</si>
  <si>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</si>
  <si>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</si>
  <si>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</si>
  <si>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</si>
  <si>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</si>
  <si>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</si>
  <si>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</si>
  <si>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</si>
  <si>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</si>
  <si>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</si>
  <si>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</si>
  <si>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</si>
  <si>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</si>
  <si>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</si>
  <si>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</si>
  <si>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</si>
  <si>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</si>
  <si>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</si>
  <si>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</si>
  <si>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</si>
  <si>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</si>
  <si>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</si>
  <si>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</si>
  <si>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</si>
  <si>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</si>
  <si>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</si>
  <si>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</si>
  <si>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</si>
  <si>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</si>
  <si>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</si>
  <si>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</si>
  <si>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</si>
  <si>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</si>
  <si>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</si>
  <si>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</si>
  <si>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</si>
  <si>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</si>
  <si>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</si>
  <si>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</si>
  <si>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</si>
  <si>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</si>
  <si>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</si>
  <si>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</si>
  <si>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</si>
  <si>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</si>
  <si>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</si>
  <si>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</si>
  <si>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</si>
  <si>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</si>
  <si>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</si>
  <si>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</si>
  <si>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</si>
  <si>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</si>
  <si>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</si>
  <si>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</si>
  <si>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</si>
  <si>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</si>
  <si>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</si>
  <si>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</si>
  <si>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</si>
  <si>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</si>
  <si>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</si>
  <si>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</si>
  <si>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</si>
  <si>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</si>
  <si>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</si>
  <si>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</si>
  <si>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</si>
  <si>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</si>
  <si>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</si>
  <si>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</si>
  <si>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</si>
  <si>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</si>
  <si>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</si>
  <si>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</si>
  <si>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</si>
  <si>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</si>
  <si>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</si>
  <si>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</si>
  <si>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</si>
  <si>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</si>
  <si>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</si>
  <si>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</si>
  <si>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</si>
  <si>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</si>
  <si>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</si>
  <si>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</si>
  <si>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</si>
  <si>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</si>
  <si>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</si>
  <si>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</si>
  <si>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</si>
  <si>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</si>
  <si>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</si>
  <si>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</si>
  <si>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</si>
  <si>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</si>
  <si>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</si>
  <si>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</si>
  <si>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</si>
  <si>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</si>
  <si>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</si>
  <si>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</si>
  <si>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</si>
  <si>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</si>
  <si>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</si>
  <si>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</si>
  <si>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</si>
  <si>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</si>
  <si>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</si>
  <si>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</si>
  <si>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</si>
  <si>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</si>
  <si>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</si>
  <si>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</si>
  <si>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</si>
  <si>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</si>
  <si>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</si>
  <si>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</si>
  <si>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</si>
  <si>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</si>
  <si>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</si>
  <si>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</si>
  <si>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</si>
  <si>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</si>
  <si>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</si>
  <si>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</si>
  <si>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</si>
  <si>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</si>
  <si>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</si>
  <si>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</si>
  <si>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</si>
  <si>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</si>
  <si>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</si>
  <si>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</si>
  <si>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</si>
  <si>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</si>
  <si>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</si>
  <si>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</si>
  <si>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</si>
  <si>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</si>
  <si>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</si>
  <si>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</si>
  <si>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</si>
  <si>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</si>
  <si>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</si>
  <si>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</si>
  <si>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</si>
  <si>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</si>
  <si>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</si>
  <si>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</si>
  <si>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</si>
  <si>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</si>
  <si>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</si>
  <si>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</si>
  <si>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</si>
  <si>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</si>
  <si>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</si>
  <si>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</si>
  <si>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</si>
  <si>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</si>
  <si>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</si>
  <si>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</si>
  <si>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</si>
  <si>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</si>
  <si>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</si>
  <si>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</si>
  <si>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</si>
  <si>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</si>
  <si>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</si>
  <si>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</si>
  <si>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</si>
  <si>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</si>
  <si>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</si>
  <si>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</si>
  <si>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</si>
  <si>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</si>
  <si>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</si>
  <si>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</si>
  <si>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</si>
  <si>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</si>
  <si>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</si>
  <si>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</si>
  <si>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</si>
  <si>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</si>
  <si>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</si>
  <si>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</si>
  <si>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</si>
  <si>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</si>
  <si>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</si>
  <si>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</si>
  <si>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</si>
  <si>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</si>
  <si>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</si>
  <si>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</si>
  <si>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</si>
  <si>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</si>
  <si>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</si>
  <si>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</si>
  <si>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</si>
  <si>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</si>
  <si>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</si>
  <si>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</si>
  <si>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</si>
  <si>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</si>
  <si>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</si>
  <si>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</si>
  <si>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</si>
  <si>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</si>
  <si>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</si>
  <si>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</si>
  <si>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</si>
  <si>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</si>
  <si>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</si>
  <si>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</si>
  <si>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</si>
  <si>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</si>
  <si>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</si>
  <si>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</si>
  <si>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</si>
  <si>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</si>
  <si>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</si>
  <si>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</si>
  <si>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</si>
  <si>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</si>
  <si>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</si>
  <si>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</si>
  <si>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</si>
  <si>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</si>
  <si>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</si>
  <si>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</si>
  <si>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</si>
  <si>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</si>
  <si>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</si>
  <si>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</si>
  <si>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</si>
  <si>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</si>
  <si>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</si>
  <si>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</si>
  <si>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</si>
  <si>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</si>
  <si>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</si>
  <si>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</si>
  <si>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</si>
  <si>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</si>
  <si>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</si>
  <si>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</si>
  <si>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</si>
  <si>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</si>
  <si>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</si>
  <si>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</si>
  <si>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</si>
  <si>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</si>
  <si>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</si>
  <si>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</si>
  <si>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</si>
  <si>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</si>
  <si>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</si>
  <si>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</si>
  <si>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</si>
  <si>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</si>
  <si>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</si>
  <si>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</si>
  <si>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</si>
  <si>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</si>
  <si>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</si>
  <si>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</si>
  <si>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</si>
  <si>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</si>
  <si>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</si>
  <si>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</si>
  <si>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</si>
  <si>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</si>
  <si>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</si>
  <si>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</si>
  <si>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</si>
  <si>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</si>
  <si>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</si>
  <si>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</si>
  <si>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</si>
  <si>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</si>
  <si>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</si>
  <si>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</si>
  <si>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</si>
  <si>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</si>
  <si>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</si>
  <si>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</si>
  <si>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</si>
  <si>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</si>
  <si>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</si>
  <si>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</si>
  <si>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</si>
  <si>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</si>
  <si>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</si>
  <si>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</si>
  <si>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</si>
  <si>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</si>
  <si>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</si>
  <si>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</si>
  <si>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</si>
  <si>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</si>
  <si>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</si>
  <si>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</si>
  <si>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</si>
  <si>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</si>
  <si>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</si>
  <si>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</si>
  <si>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</si>
  <si>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</si>
  <si>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</si>
  <si>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</si>
  <si>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</si>
  <si>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</si>
  <si>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</si>
  <si>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</si>
  <si>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</si>
  <si>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</si>
  <si>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</si>
  <si>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</si>
  <si>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</si>
  <si>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</si>
  <si>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</si>
  <si>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</si>
  <si>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</si>
  <si>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</si>
  <si>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</si>
  <si>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</si>
  <si>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</si>
  <si>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</si>
  <si>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</si>
  <si>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</si>
  <si>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</si>
  <si>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</si>
  <si>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</si>
  <si>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</si>
  <si>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</si>
  <si>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</si>
  <si>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</si>
  <si>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</si>
  <si>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</si>
  <si>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</si>
  <si>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</si>
  <si>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</si>
  <si>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</si>
  <si>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</si>
  <si>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</si>
  <si>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</si>
  <si>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</si>
  <si>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</si>
  <si>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</si>
  <si>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</si>
  <si>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</si>
  <si>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</si>
  <si>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</si>
  <si>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</si>
  <si>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</si>
  <si>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</si>
  <si>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</si>
  <si>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</si>
  <si>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</si>
  <si>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</si>
  <si>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</si>
  <si>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</si>
  <si>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</si>
  <si>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</si>
  <si>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</si>
  <si>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</si>
  <si>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</si>
  <si>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</si>
  <si>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</si>
  <si>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</si>
  <si>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</si>
  <si>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</si>
  <si>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</si>
  <si>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</si>
  <si>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</si>
  <si>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</si>
  <si>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</si>
  <si>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</si>
  <si>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</si>
  <si>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</si>
  <si>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</si>
  <si>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</si>
  <si>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</si>
  <si>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</si>
  <si>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</si>
  <si>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</si>
  <si>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</si>
  <si>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</si>
  <si>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</si>
  <si>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</si>
  <si>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</si>
  <si>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</si>
  <si>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</si>
  <si>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</si>
  <si>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</si>
  <si>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</si>
  <si>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</si>
  <si>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</si>
  <si>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</si>
  <si>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</si>
  <si>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</si>
  <si>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</si>
  <si>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</si>
  <si>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</si>
  <si>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</si>
  <si>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</si>
  <si>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</si>
  <si>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</si>
  <si>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</si>
  <si>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</si>
  <si>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</si>
  <si>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</si>
  <si>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</si>
  <si>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</si>
  <si>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</si>
  <si>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</si>
  <si>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</si>
  <si>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</si>
  <si>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</si>
  <si>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</si>
  <si>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</si>
  <si>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</si>
  <si>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</si>
  <si>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</si>
  <si>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</si>
  <si>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</si>
  <si>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</si>
  <si>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</si>
  <si>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</si>
  <si>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</si>
  <si>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</si>
  <si>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</si>
  <si>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</si>
  <si>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</si>
  <si>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</si>
  <si>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</si>
  <si>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</si>
  <si>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</si>
  <si>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</si>
  <si>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</si>
  <si>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</si>
  <si>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</si>
  <si>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</si>
  <si>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</si>
  <si>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</si>
  <si>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</si>
  <si>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</si>
  <si>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</si>
  <si>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</si>
  <si>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</si>
  <si>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</si>
  <si>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</si>
  <si>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</si>
  <si>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</si>
  <si>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</si>
  <si>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</si>
  <si>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</si>
  <si>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</si>
  <si>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</si>
  <si>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</si>
  <si>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</si>
  <si>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</si>
  <si>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</si>
  <si>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</si>
  <si>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</si>
  <si>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</si>
  <si>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</si>
  <si>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</si>
  <si>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</si>
  <si>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</si>
  <si>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</si>
  <si>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</si>
  <si>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</si>
  <si>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</si>
  <si>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</si>
  <si>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</si>
  <si>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</si>
  <si>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</si>
  <si>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</si>
  <si>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</si>
  <si>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</si>
  <si>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</si>
  <si>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</si>
  <si>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</si>
  <si>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</si>
  <si>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</si>
  <si>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</si>
  <si>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</si>
  <si>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</si>
  <si>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</si>
  <si>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</si>
  <si>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</si>
  <si>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</si>
  <si>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</si>
  <si>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</si>
  <si>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</si>
  <si>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</si>
  <si>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</si>
  <si>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</si>
  <si>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</si>
  <si>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</si>
  <si>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</si>
  <si>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</si>
  <si>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</si>
  <si>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</si>
  <si>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</si>
  <si>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</si>
  <si>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</si>
  <si>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</si>
  <si>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</si>
  <si>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</si>
  <si>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</si>
  <si>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</si>
  <si>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</si>
  <si>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</si>
  <si>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</si>
  <si>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</si>
  <si>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</si>
  <si>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</si>
  <si>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</si>
  <si>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</si>
  <si>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</si>
  <si>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</si>
  <si>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</si>
  <si>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</si>
  <si>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</si>
  <si>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</si>
  <si>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</si>
  <si>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</si>
  <si>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</si>
  <si>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</si>
  <si>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</si>
  <si>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</si>
  <si>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</si>
  <si>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</si>
  <si>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</si>
  <si>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</si>
  <si>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</si>
  <si>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</si>
  <si>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</si>
  <si>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</si>
  <si>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</si>
  <si>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</si>
  <si>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</si>
  <si>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</si>
  <si>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</si>
  <si>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</si>
  <si>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</si>
  <si>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</si>
  <si>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</si>
  <si>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</si>
  <si>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</si>
  <si>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</si>
  <si>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</si>
  <si>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</si>
  <si>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</si>
  <si>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</si>
  <si>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</si>
  <si>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</si>
  <si>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</si>
  <si>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</si>
  <si>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</si>
  <si>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</si>
  <si>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</si>
  <si>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</si>
  <si>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</si>
  <si>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</si>
  <si>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</si>
  <si>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</si>
  <si>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</si>
  <si>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</si>
  <si>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</si>
  <si>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</si>
  <si>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</si>
  <si>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</si>
  <si>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</si>
  <si>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</si>
  <si>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</si>
  <si>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</si>
  <si>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</si>
  <si>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</si>
  <si>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</si>
  <si>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</si>
  <si>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</si>
  <si>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</si>
  <si>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</si>
  <si>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</si>
  <si>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</si>
  <si>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</si>
  <si>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</si>
  <si>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</si>
  <si>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</si>
  <si>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</si>
  <si>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</si>
  <si>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</si>
  <si>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</si>
  <si>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</si>
  <si>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</si>
  <si>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</si>
  <si>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</si>
  <si>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</si>
  <si>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</si>
  <si>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</si>
  <si>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</si>
  <si>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</si>
  <si>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</si>
  <si>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</si>
  <si>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</si>
  <si>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</si>
  <si>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</si>
  <si>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</si>
  <si>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</si>
  <si>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</si>
  <si>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</si>
  <si>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</si>
  <si>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</si>
  <si>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</si>
  <si>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</si>
  <si>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</si>
  <si>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</si>
  <si>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</si>
  <si>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</si>
  <si>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</si>
  <si>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</si>
  <si>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</si>
  <si>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</si>
  <si>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</si>
  <si>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</si>
  <si>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</si>
  <si>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</si>
  <si>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</si>
  <si>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</si>
  <si>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</si>
  <si>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</si>
  <si>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</si>
  <si>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</si>
  <si>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</si>
  <si>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</si>
  <si>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</si>
  <si>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</si>
  <si>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</si>
  <si>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</si>
  <si>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</si>
  <si>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</si>
  <si>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</si>
  <si>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</si>
  <si>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</si>
  <si>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</si>
  <si>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</si>
  <si>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</si>
  <si>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</si>
  <si>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</si>
  <si>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</si>
  <si>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</si>
  <si>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</si>
  <si>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</si>
  <si>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</si>
  <si>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</si>
  <si>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</si>
  <si>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</si>
  <si>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</si>
  <si>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</si>
  <si>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</si>
  <si>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</si>
  <si>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</si>
  <si>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</si>
  <si>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</si>
  <si>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</si>
  <si>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</si>
  <si>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</si>
  <si>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</si>
  <si>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</si>
  <si>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</si>
  <si>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</si>
  <si>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</si>
  <si>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</si>
  <si>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</si>
  <si>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</si>
  <si>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</si>
  <si>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</si>
  <si>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</si>
  <si>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</si>
  <si>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</si>
  <si>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</si>
  <si>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</si>
  <si>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</si>
  <si>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</si>
  <si>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</si>
  <si>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</si>
  <si>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</si>
  <si>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</si>
  <si>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</si>
  <si>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</si>
  <si>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</si>
  <si>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</si>
  <si>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</si>
  <si>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</si>
  <si>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</si>
  <si>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</si>
  <si>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</si>
  <si>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</si>
  <si>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</si>
  <si>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</si>
  <si>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</si>
  <si>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</si>
  <si>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</si>
  <si>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</si>
  <si>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</si>
  <si>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</si>
  <si>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</si>
  <si>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</si>
  <si>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</si>
  <si>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</si>
  <si>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</si>
  <si>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</si>
  <si>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</si>
  <si>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</si>
  <si>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</si>
  <si>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</si>
  <si>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</si>
  <si>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</si>
  <si>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</si>
  <si>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</si>
  <si>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</si>
  <si>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</si>
  <si>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</si>
  <si>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</si>
  <si>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</si>
  <si>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</si>
  <si>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</si>
  <si>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</si>
  <si>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</si>
  <si>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</si>
  <si>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</si>
  <si>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</si>
  <si>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</si>
  <si>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</si>
  <si>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</si>
  <si>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</si>
  <si>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</si>
  <si>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</si>
  <si>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</si>
  <si>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</si>
  <si>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</si>
  <si>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</si>
  <si>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</si>
  <si>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</si>
  <si>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</si>
  <si>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</si>
  <si>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</si>
  <si>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</si>
  <si>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</si>
  <si>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</si>
  <si>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</si>
  <si>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</si>
  <si>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</si>
  <si>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</si>
  <si>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</si>
  <si>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</si>
  <si>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</si>
  <si>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</si>
  <si>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</si>
  <si>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</si>
  <si>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</si>
  <si>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</si>
  <si>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</si>
  <si>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</si>
  <si>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</si>
  <si>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</si>
  <si>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</si>
  <si>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</si>
  <si>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</si>
  <si>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</si>
  <si>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</si>
  <si>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</si>
  <si>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</si>
  <si>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</si>
  <si>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</si>
  <si>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</si>
  <si>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</si>
  <si>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</si>
  <si>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</si>
  <si>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</si>
  <si>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</si>
  <si>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</si>
  <si>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</si>
  <si>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</si>
  <si>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</si>
  <si>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</si>
  <si>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</si>
  <si>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</si>
  <si>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</si>
  <si>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</si>
  <si>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</si>
  <si>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</si>
  <si>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</si>
  <si>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</si>
  <si>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</si>
  <si>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</si>
  <si>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</si>
  <si>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</si>
  <si>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</si>
  <si>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</si>
  <si>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</si>
  <si>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</si>
  <si>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</si>
  <si>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</si>
  <si>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</si>
  <si>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</si>
  <si>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</si>
  <si>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</si>
  <si>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</si>
  <si>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</si>
  <si>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</si>
  <si>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</si>
  <si>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</si>
  <si>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</si>
  <si>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</si>
  <si>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</si>
  <si>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</si>
  <si>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</si>
  <si>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</si>
  <si>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</si>
  <si>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</si>
  <si>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</si>
  <si>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</si>
  <si>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</si>
  <si>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</si>
  <si>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</si>
  <si>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</si>
  <si>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</si>
  <si>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</si>
  <si>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</si>
  <si>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</si>
  <si>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</si>
  <si>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</si>
  <si>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</si>
  <si>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</si>
  <si>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</si>
  <si>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</si>
  <si>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</si>
  <si>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</si>
  <si>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</si>
  <si>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</si>
  <si>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</si>
  <si>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</si>
  <si>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</si>
  <si>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</si>
  <si>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</si>
  <si>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</si>
  <si>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</si>
  <si>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</si>
  <si>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</si>
  <si>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</si>
  <si>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</si>
  <si>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</si>
  <si>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</si>
  <si>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</si>
  <si>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</si>
  <si>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</si>
  <si>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</si>
  <si>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</si>
  <si>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</si>
  <si>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</si>
  <si>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</si>
  <si>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</si>
  <si>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</si>
  <si>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</si>
  <si>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</si>
  <si>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</si>
  <si>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</si>
  <si>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</si>
  <si>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</si>
  <si>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</si>
  <si>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</si>
  <si>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</si>
  <si>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</si>
  <si>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</si>
  <si>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</si>
  <si>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</si>
  <si>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</si>
  <si>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</si>
  <si>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</si>
  <si>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</si>
  <si>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</si>
  <si>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</si>
  <si>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</si>
  <si>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</si>
  <si>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</si>
  <si>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</si>
  <si>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</si>
  <si>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</si>
  <si>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</si>
  <si>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</si>
  <si>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</si>
  <si>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</si>
  <si>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</si>
  <si>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</si>
  <si>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</si>
  <si>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</si>
  <si>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</si>
  <si>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</si>
  <si>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</si>
  <si>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</si>
  <si>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</si>
  <si>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</si>
  <si>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</si>
  <si>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</si>
  <si>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</si>
  <si>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</si>
  <si>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</si>
  <si>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</si>
  <si>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</si>
  <si>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</si>
  <si>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</si>
  <si>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</si>
  <si>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</si>
  <si>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</si>
  <si>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</si>
  <si>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</si>
  <si>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</si>
  <si>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</si>
  <si>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</si>
  <si>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</si>
  <si>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</si>
  <si>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</si>
  <si>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</si>
  <si>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</si>
  <si>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</si>
  <si>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</si>
  <si>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</si>
  <si>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</si>
  <si>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</si>
  <si>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</si>
  <si>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</si>
  <si>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</si>
  <si>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</si>
  <si>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</si>
  <si>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</si>
  <si>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</si>
  <si>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</si>
  <si>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</si>
  <si>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</si>
  <si>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</si>
  <si>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</si>
  <si>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</si>
  <si>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</si>
  <si>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</si>
  <si>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</si>
  <si>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</si>
  <si>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</si>
  <si>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</si>
  <si>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</si>
  <si>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</si>
  <si>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</si>
  <si>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</si>
  <si>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</si>
  <si>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</si>
  <si>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</si>
  <si>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</si>
  <si>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</si>
  <si>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</si>
  <si>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</si>
  <si>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</si>
  <si>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</si>
  <si>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</si>
  <si>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</si>
  <si>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</si>
  <si>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</si>
  <si>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</si>
  <si>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</si>
  <si>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</si>
  <si>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</si>
  <si>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</si>
  <si>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</si>
  <si>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</si>
  <si>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</si>
  <si>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</si>
  <si>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</si>
  <si>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</si>
  <si>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</si>
  <si>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</si>
  <si>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</si>
  <si>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</si>
  <si>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</si>
  <si>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</si>
  <si>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</si>
  <si>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</si>
  <si>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</si>
  <si>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</si>
  <si>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</si>
  <si>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</si>
  <si>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</si>
  <si>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</si>
  <si>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</si>
  <si>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</si>
  <si>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</si>
  <si>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</si>
  <si>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</si>
  <si>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</si>
  <si>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</si>
  <si>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</si>
  <si>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</si>
  <si>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</si>
  <si>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</si>
  <si>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</si>
  <si>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</si>
  <si>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</si>
  <si>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</si>
  <si>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</si>
  <si>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</si>
  <si>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</si>
  <si>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</si>
  <si>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</si>
  <si>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</si>
  <si>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</si>
  <si>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</si>
  <si>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</si>
  <si>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</si>
  <si>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</si>
  <si>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</si>
  <si>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</si>
  <si>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</si>
  <si>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</si>
  <si>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</si>
  <si>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</si>
  <si>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</si>
  <si>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</si>
  <si>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</si>
  <si>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</si>
  <si>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</si>
  <si>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</si>
  <si>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</si>
  <si>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</si>
  <si>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</si>
  <si>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</si>
  <si>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</si>
  <si>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</si>
  <si>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</si>
  <si>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</si>
  <si>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</si>
  <si>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</si>
  <si>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</si>
  <si>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</si>
  <si>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</si>
  <si>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</si>
  <si>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</si>
  <si>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</si>
  <si>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</si>
  <si>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</si>
  <si>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</si>
  <si>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</si>
  <si>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</si>
  <si>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</si>
  <si>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</si>
  <si>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</si>
  <si>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</si>
  <si>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</si>
  <si>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</si>
  <si>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</si>
  <si>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</si>
  <si>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</si>
  <si>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</si>
  <si>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</si>
  <si>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</si>
  <si>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</si>
  <si>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</si>
  <si>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</si>
  <si>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</si>
  <si>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</si>
  <si>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</si>
  <si>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</si>
  <si>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</si>
  <si>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</si>
  <si>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</si>
  <si>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</si>
  <si>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</si>
  <si>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</si>
  <si>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</si>
  <si>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</si>
  <si>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</si>
  <si>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</si>
  <si>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</si>
  <si>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</si>
  <si>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</si>
  <si>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</si>
  <si>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</si>
  <si>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</si>
  <si>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</si>
  <si>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</si>
  <si>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</si>
  <si>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</si>
  <si>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</si>
  <si>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</si>
  <si>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</si>
  <si>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</si>
  <si>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</si>
  <si>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</si>
  <si>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</si>
  <si>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</si>
  <si>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</si>
  <si>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</si>
  <si>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</si>
  <si>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</si>
  <si>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</si>
  <si>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</si>
  <si>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</si>
  <si>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</si>
  <si>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</si>
  <si>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</si>
  <si>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</si>
  <si>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</si>
  <si>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</si>
  <si>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</si>
  <si>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</si>
  <si>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</si>
  <si>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</si>
  <si>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</si>
  <si>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</si>
  <si>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</si>
  <si>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</si>
  <si>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</si>
  <si>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</si>
  <si>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</si>
  <si>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</si>
  <si>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</si>
  <si>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</si>
  <si>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</si>
  <si>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</si>
  <si>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</si>
  <si>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</si>
  <si>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</si>
  <si>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</si>
  <si>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</si>
  <si>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</si>
  <si>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</si>
  <si>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</si>
  <si>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</si>
  <si>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</si>
  <si>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</si>
  <si>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</si>
  <si>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</si>
  <si>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</si>
  <si>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</si>
  <si>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</si>
  <si>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</si>
  <si>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</si>
  <si>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</si>
  <si>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</si>
  <si>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</si>
  <si>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</si>
  <si>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</si>
  <si>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</si>
  <si>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</si>
  <si>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</si>
  <si>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</si>
  <si>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</si>
  <si>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</si>
  <si>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</si>
  <si>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</si>
  <si>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</si>
  <si>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</si>
  <si>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</si>
  <si>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</si>
  <si>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</si>
  <si>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</si>
  <si>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</si>
  <si>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</si>
  <si>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</si>
  <si>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</si>
  <si>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</si>
  <si>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</si>
  <si>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</si>
  <si>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</si>
  <si>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</si>
  <si>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</si>
  <si>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</si>
  <si>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</si>
  <si>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</si>
  <si>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</si>
  <si>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</si>
  <si>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</si>
  <si>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</si>
  <si>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</si>
  <si>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</si>
  <si>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</si>
  <si>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</si>
  <si>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</si>
  <si>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</si>
  <si>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</si>
  <si>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</si>
  <si>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</si>
  <si>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</si>
  <si>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</si>
  <si>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</si>
  <si>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</si>
  <si>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</si>
  <si>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</si>
  <si>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</si>
  <si>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</si>
  <si>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</si>
  <si>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</si>
  <si>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</si>
  <si>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</si>
  <si>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</si>
  <si>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</si>
  <si>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</si>
  <si>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</si>
  <si>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</si>
  <si>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</si>
  <si>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</si>
  <si>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</si>
  <si>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</si>
  <si>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</si>
  <si>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</si>
  <si>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</si>
  <si>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</si>
  <si>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</si>
  <si>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</si>
  <si>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</si>
  <si>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</si>
  <si>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</si>
  <si>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</si>
  <si>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</si>
  <si>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</si>
  <si>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</si>
  <si>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</si>
  <si>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</si>
  <si>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</si>
  <si>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</si>
  <si>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</si>
  <si>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</si>
  <si>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</si>
  <si>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</si>
  <si>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</si>
  <si>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</si>
  <si>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</si>
  <si>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</si>
  <si>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</si>
  <si>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</si>
  <si>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</si>
  <si>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</si>
  <si>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</si>
  <si>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</si>
  <si>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</si>
  <si>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</si>
  <si>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</si>
  <si>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</si>
  <si>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</si>
  <si>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</si>
  <si>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</si>
  <si>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</si>
  <si>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</si>
  <si>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</si>
  <si>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</si>
  <si>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</si>
  <si>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</si>
  <si>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</si>
  <si>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</si>
  <si>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</si>
  <si>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</si>
  <si>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</si>
  <si>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</si>
  <si>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</si>
  <si>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</si>
  <si>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</si>
  <si>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</si>
  <si>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</si>
  <si>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</si>
  <si>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</si>
  <si>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</si>
  <si>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</si>
  <si>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</si>
  <si>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</si>
  <si>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</si>
  <si>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</si>
  <si>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</si>
  <si>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</si>
  <si>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</si>
  <si>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</si>
  <si>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</si>
  <si>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</si>
  <si>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</si>
  <si>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</si>
  <si>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</si>
  <si>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</si>
  <si>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</si>
  <si>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</si>
  <si>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</si>
  <si>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</si>
  <si>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</si>
  <si>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</si>
  <si>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</si>
  <si>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</si>
  <si>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</si>
  <si>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</si>
  <si>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</si>
  <si>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</si>
  <si>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</si>
  <si>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</si>
  <si>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</si>
  <si>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</si>
  <si>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</si>
  <si>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</si>
  <si>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</si>
  <si>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</si>
  <si>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</si>
  <si>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</si>
  <si>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</si>
  <si>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</si>
  <si>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</si>
  <si>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</si>
  <si>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</si>
  <si>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</si>
  <si>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</si>
  <si>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</si>
  <si>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</si>
  <si>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</si>
  <si>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</si>
  <si>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</si>
  <si>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</si>
  <si>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</si>
  <si>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</si>
  <si>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</si>
  <si>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</si>
  <si>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</si>
  <si>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</si>
  <si>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</si>
  <si>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</si>
  <si>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</si>
  <si>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</si>
  <si>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</si>
  <si>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</si>
  <si>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</si>
  <si>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</si>
  <si>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</si>
  <si>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</si>
  <si>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</si>
  <si>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</si>
  <si>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</si>
  <si>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</si>
  <si>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</si>
  <si>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</si>
  <si>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</si>
  <si>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</si>
  <si>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</si>
  <si>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</si>
  <si>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</si>
  <si>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</si>
  <si>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</si>
  <si>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</si>
  <si>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</si>
  <si>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</si>
  <si>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</si>
  <si>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</si>
  <si>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</si>
  <si>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</si>
  <si>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</si>
  <si>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</si>
  <si>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</si>
  <si>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</si>
  <si>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</si>
  <si>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</si>
  <si>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</si>
  <si>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</si>
  <si>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</si>
  <si>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</si>
  <si>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</si>
  <si>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</si>
  <si>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</si>
  <si>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</si>
  <si>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</si>
  <si>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</si>
  <si>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</si>
  <si>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</si>
  <si>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</si>
  <si>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</si>
  <si>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</si>
  <si>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</si>
  <si>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</si>
  <si>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</si>
  <si>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</si>
  <si>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</si>
  <si>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</si>
  <si>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</si>
  <si>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</si>
  <si>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</si>
  <si>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</si>
  <si>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</si>
  <si>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</si>
  <si>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</si>
  <si>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</si>
  <si>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</si>
  <si>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</si>
  <si>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</si>
  <si>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</si>
  <si>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</si>
  <si>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</si>
  <si>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</si>
  <si>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</si>
  <si>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</si>
  <si>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</si>
  <si>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</si>
  <si>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</si>
  <si>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</si>
  <si>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</si>
  <si>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</si>
  <si>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</si>
  <si>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</si>
  <si>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</si>
  <si>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</si>
  <si>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</si>
  <si>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</si>
  <si>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</si>
  <si>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</si>
  <si>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</si>
  <si>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</si>
  <si>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</si>
  <si>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</si>
  <si>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</si>
  <si>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</si>
  <si>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</si>
  <si>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</si>
  <si>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</si>
  <si>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</si>
  <si>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</si>
  <si>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</si>
  <si>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</si>
  <si>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</si>
  <si>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</si>
  <si>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</si>
  <si>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</si>
  <si>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</si>
  <si>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</si>
  <si>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</si>
  <si>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</si>
  <si>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</si>
  <si>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</si>
  <si>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</si>
  <si>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</si>
  <si>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</si>
  <si>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</si>
  <si>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</si>
  <si>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</si>
  <si>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</si>
  <si>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</si>
  <si>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</si>
  <si>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</si>
  <si>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</si>
  <si>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</si>
  <si>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</si>
  <si>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</si>
  <si>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</si>
  <si>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</si>
  <si>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</si>
  <si>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</si>
  <si>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</si>
  <si>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</si>
  <si>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</si>
  <si>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</si>
  <si>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</si>
  <si>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</si>
  <si>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</si>
  <si>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</si>
  <si>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</si>
  <si>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</si>
  <si>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</si>
  <si>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</si>
  <si>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</si>
  <si>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</si>
  <si>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</si>
  <si>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</si>
  <si>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</si>
  <si>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</si>
  <si>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</si>
  <si>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</si>
  <si>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</si>
  <si>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</si>
  <si>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</si>
  <si>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</si>
  <si>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</si>
  <si>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</si>
  <si>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</si>
  <si>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</si>
  <si>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</si>
  <si>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</si>
  <si>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</si>
  <si>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</si>
  <si>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</si>
  <si>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</si>
  <si>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</si>
  <si>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</si>
  <si>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</si>
  <si>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</si>
  <si>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</si>
  <si>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</si>
  <si>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</si>
  <si>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</si>
  <si>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</si>
  <si>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</si>
  <si>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</si>
  <si>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</si>
  <si>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</si>
  <si>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</si>
  <si>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</si>
  <si>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</si>
  <si>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</si>
  <si>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</si>
  <si>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</si>
  <si>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</si>
  <si>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</si>
  <si>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</si>
  <si>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</si>
  <si>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</si>
  <si>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</si>
  <si>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</si>
  <si>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</si>
  <si>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</si>
  <si>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</si>
  <si>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</si>
  <si>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</si>
  <si>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</si>
  <si>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</si>
  <si>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</si>
  <si>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</si>
  <si>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</si>
  <si>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</si>
  <si>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</si>
  <si>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</si>
  <si>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</si>
  <si>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</si>
  <si>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</si>
  <si>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</si>
  <si>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</si>
  <si>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</si>
  <si>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</si>
  <si>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</si>
  <si>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</si>
  <si>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</si>
  <si>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</si>
  <si>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</si>
  <si>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</si>
  <si>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</si>
  <si>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</si>
  <si>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</si>
  <si>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</si>
  <si>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</si>
  <si>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</si>
  <si>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</si>
  <si>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</si>
  <si>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</si>
  <si>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</si>
  <si>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</si>
  <si>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</si>
  <si>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</si>
  <si>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</si>
  <si>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</si>
  <si>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</si>
  <si>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</si>
  <si>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</si>
  <si>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</si>
  <si>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</si>
  <si>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</si>
  <si>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</si>
  <si>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</si>
  <si>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</si>
  <si>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</si>
  <si>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</si>
  <si>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</si>
  <si>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</si>
  <si>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</si>
  <si>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</si>
  <si>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</si>
  <si>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</si>
  <si>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</si>
  <si>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</si>
  <si>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</si>
  <si>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</si>
  <si>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</si>
  <si>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</si>
  <si>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</si>
  <si>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</si>
  <si>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</si>
  <si>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</si>
  <si>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</si>
  <si>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</si>
  <si>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</si>
  <si>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</si>
  <si>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</si>
  <si>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</si>
  <si>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</si>
  <si>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</si>
  <si>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</si>
  <si>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</si>
  <si>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</si>
  <si>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</si>
  <si>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</si>
  <si>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</si>
  <si>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</si>
  <si>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</si>
  <si>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</si>
  <si>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</si>
  <si>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</si>
  <si>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</si>
  <si>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</si>
  <si>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</si>
  <si>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</si>
  <si>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</si>
  <si>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</si>
  <si>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</si>
  <si>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</si>
  <si>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</si>
  <si>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</si>
  <si>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</si>
  <si>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</si>
  <si>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</si>
  <si>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</si>
  <si>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</si>
  <si>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</si>
  <si>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</si>
  <si>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</si>
  <si>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</si>
  <si>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</si>
  <si>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</si>
  <si>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</si>
  <si>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</si>
  <si>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</si>
  <si>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</si>
  <si>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</si>
  <si>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</si>
  <si>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</si>
  <si>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</si>
  <si>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</si>
  <si>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</si>
  <si>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</si>
  <si>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</si>
  <si>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</si>
  <si>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</si>
  <si>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</si>
  <si>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</si>
  <si>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</si>
  <si>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</si>
  <si>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</si>
  <si>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</si>
  <si>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</si>
  <si>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</si>
  <si>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</si>
  <si>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</si>
  <si>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</si>
  <si>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</si>
  <si>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</si>
  <si>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</si>
  <si>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</si>
  <si>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</si>
  <si>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</si>
  <si>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</si>
  <si>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</si>
  <si>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</si>
  <si>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</si>
  <si>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</si>
  <si>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</si>
  <si>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</si>
  <si>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</si>
  <si>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</si>
  <si>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</si>
  <si>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</si>
  <si>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</si>
  <si>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</si>
  <si>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</si>
  <si>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</si>
  <si>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</si>
  <si>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</si>
  <si>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</si>
  <si>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</si>
  <si>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</si>
  <si>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</si>
  <si>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</si>
  <si>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</si>
  <si>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</si>
  <si>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</si>
  <si>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</si>
  <si>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</si>
  <si>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</si>
  <si>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</si>
  <si>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</si>
  <si>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</si>
  <si>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</si>
  <si>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</si>
  <si>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</si>
  <si>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</si>
  <si>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</si>
  <si>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</si>
  <si>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</si>
  <si>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</si>
  <si>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</si>
  <si>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</si>
  <si>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</si>
  <si>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</si>
  <si>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</si>
  <si>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</si>
  <si>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</si>
  <si>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</si>
  <si>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</si>
  <si>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</si>
  <si>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</si>
  <si>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</si>
  <si>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</si>
  <si>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</si>
  <si>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</si>
  <si>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</si>
  <si>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</si>
  <si>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</si>
  <si>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</si>
  <si>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</si>
  <si>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</si>
  <si>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</si>
  <si>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</si>
  <si>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</si>
  <si>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</si>
  <si>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</si>
  <si>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</si>
  <si>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</si>
  <si>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</si>
  <si>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</si>
  <si>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</si>
  <si>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</si>
  <si>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</si>
  <si>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</si>
  <si>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</si>
  <si>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</si>
  <si>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</si>
  <si>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</si>
  <si>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</si>
  <si>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</si>
  <si>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</si>
  <si>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</si>
  <si>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</si>
  <si>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</si>
  <si>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</si>
  <si>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</si>
  <si>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</si>
  <si>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</si>
  <si>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</si>
  <si>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</si>
  <si>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</si>
  <si>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</si>
  <si>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</si>
  <si>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</si>
  <si>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</si>
  <si>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</si>
  <si>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</si>
  <si>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</si>
  <si>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</si>
  <si>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</si>
  <si>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</si>
  <si>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</si>
  <si>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</si>
  <si>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</si>
  <si>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</si>
  <si>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</si>
  <si>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</si>
  <si>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</si>
  <si>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</si>
  <si>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</si>
  <si>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</si>
  <si>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</si>
  <si>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</si>
  <si>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</si>
  <si>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</si>
  <si>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</si>
  <si>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</si>
  <si>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</si>
  <si>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</si>
  <si>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</si>
  <si>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</si>
  <si>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</si>
  <si>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</si>
  <si>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</si>
  <si>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</si>
  <si>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</si>
  <si>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</si>
  <si>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</si>
  <si>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</si>
  <si>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</si>
  <si>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</si>
  <si>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</si>
  <si>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</si>
  <si>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</si>
  <si>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</si>
  <si>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</si>
  <si>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</si>
  <si>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</si>
  <si>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</si>
  <si>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</si>
  <si>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</si>
  <si>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</si>
  <si>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</si>
  <si>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</si>
  <si>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</si>
  <si>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</si>
  <si>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</si>
  <si>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</si>
  <si>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</si>
  <si>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</si>
  <si>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</si>
  <si>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</si>
  <si>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</si>
  <si>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</si>
  <si>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</si>
  <si>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</si>
  <si>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</si>
  <si>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</si>
  <si>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</si>
  <si>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</si>
  <si>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</si>
  <si>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</si>
  <si>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</si>
  <si>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</si>
  <si>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</si>
  <si>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</si>
  <si>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</si>
  <si>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</si>
  <si>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</si>
  <si>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</si>
  <si>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</si>
  <si>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</si>
  <si>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</si>
  <si>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</si>
  <si>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</si>
  <si>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</si>
  <si>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</si>
  <si>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</si>
  <si>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</si>
  <si>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</si>
  <si>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</si>
  <si>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</si>
  <si>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</si>
  <si>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</si>
  <si>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</si>
  <si>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</si>
  <si>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</si>
  <si>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</si>
  <si>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</si>
  <si>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</si>
  <si>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</si>
  <si>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</si>
  <si>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</si>
  <si>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</si>
  <si>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</si>
  <si>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</si>
  <si>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</si>
  <si>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</si>
  <si>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</si>
  <si>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</si>
  <si>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</si>
  <si>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</si>
  <si>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</si>
  <si>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</si>
  <si>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</si>
  <si>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</si>
  <si>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</si>
  <si>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</si>
  <si>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</si>
  <si>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</si>
  <si>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</si>
  <si>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</si>
  <si>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</si>
  <si>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</si>
  <si>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</si>
  <si>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</si>
  <si>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</si>
  <si>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</si>
  <si>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</si>
  <si>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</si>
  <si>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</si>
  <si>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</si>
  <si>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</si>
  <si>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</si>
  <si>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</si>
  <si>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</si>
  <si>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</si>
  <si>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</si>
  <si>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</si>
  <si>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</si>
  <si>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</si>
  <si>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</si>
  <si>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</si>
  <si>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</si>
  <si>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</si>
  <si>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</si>
  <si>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</si>
  <si>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</si>
  <si>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</si>
  <si>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</si>
  <si>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</si>
  <si>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</si>
  <si>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</si>
  <si>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</si>
  <si>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</si>
  <si>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</si>
  <si>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</si>
  <si>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</si>
  <si>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</si>
  <si>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</si>
  <si>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</si>
  <si>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</si>
  <si>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</si>
  <si>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</si>
  <si>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</si>
  <si>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</si>
  <si>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</si>
  <si>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</si>
  <si>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</si>
  <si>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</si>
  <si>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</si>
  <si>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</si>
  <si>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</si>
  <si>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</si>
  <si>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</si>
  <si>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</si>
  <si>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</si>
  <si>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</si>
  <si>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</si>
  <si>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</si>
  <si>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</si>
  <si>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</si>
  <si>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</si>
  <si>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</si>
  <si>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</si>
  <si>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</si>
  <si>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</si>
  <si>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</si>
  <si>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</si>
  <si>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</si>
  <si>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</si>
  <si>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</si>
  <si>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</si>
  <si>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</si>
  <si>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</si>
  <si>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</si>
  <si>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</si>
  <si>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</si>
  <si>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</si>
  <si>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</si>
  <si>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</si>
  <si>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</si>
  <si>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</si>
  <si>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</si>
  <si>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</si>
  <si>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</si>
  <si>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</si>
  <si>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</si>
  <si>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</si>
  <si>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</si>
  <si>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</si>
  <si>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</si>
  <si>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</si>
  <si>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</si>
  <si>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</si>
  <si>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</si>
  <si>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</si>
  <si>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</si>
  <si>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</si>
  <si>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</si>
  <si>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</si>
  <si>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</si>
  <si>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</si>
  <si>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</si>
  <si>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</si>
  <si>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</si>
  <si>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</si>
  <si>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</si>
  <si>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</si>
  <si>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</si>
  <si>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</si>
  <si>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</si>
  <si>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</si>
  <si>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</si>
  <si>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</si>
  <si>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</si>
  <si>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</si>
  <si>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</si>
  <si>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</si>
  <si>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</si>
  <si>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</si>
  <si>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</si>
  <si>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</si>
  <si>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</si>
  <si>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</si>
  <si>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</si>
  <si>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</si>
  <si>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</si>
  <si>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</si>
  <si>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</si>
  <si>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</si>
  <si>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</si>
  <si>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</si>
  <si>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</si>
  <si>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</si>
  <si>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</si>
  <si>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</si>
  <si>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</si>
  <si>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</si>
  <si>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</si>
  <si>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</si>
  <si>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</si>
  <si>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</si>
  <si>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</si>
  <si>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</si>
  <si>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</si>
  <si>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</si>
  <si>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</si>
  <si>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</si>
  <si>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</si>
  <si>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</si>
  <si>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</si>
  <si>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</si>
  <si>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</si>
  <si>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</si>
  <si>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</si>
  <si>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</si>
  <si>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</si>
  <si>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</si>
  <si>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</si>
  <si>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</si>
  <si>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</si>
  <si>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</si>
  <si>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</si>
  <si>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</si>
  <si>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</si>
  <si>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</si>
  <si>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</si>
  <si>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</si>
  <si>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</si>
  <si>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</si>
  <si>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</si>
  <si>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</si>
  <si>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</si>
  <si>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</si>
  <si>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</si>
  <si>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</si>
  <si>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</si>
  <si>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</si>
  <si>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</si>
  <si>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</si>
  <si>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</si>
  <si>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</si>
  <si>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</si>
  <si>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</si>
  <si>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</si>
  <si>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</si>
  <si>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</si>
  <si>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</si>
  <si>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</si>
  <si>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</si>
  <si>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</si>
  <si>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</si>
  <si>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</si>
  <si>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</si>
  <si>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</si>
  <si>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</si>
  <si>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</si>
  <si>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</si>
  <si>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</si>
  <si>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</si>
  <si>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</si>
  <si>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</si>
  <si>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</si>
  <si>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</si>
  <si>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</si>
  <si>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</si>
  <si>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</si>
  <si>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</si>
  <si>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</si>
  <si>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</si>
  <si>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</si>
  <si>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</si>
  <si>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</si>
  <si>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</si>
  <si>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</si>
  <si>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</si>
  <si>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</si>
  <si>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</si>
  <si>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</si>
  <si>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</si>
  <si>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</si>
  <si>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</si>
  <si>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</si>
  <si>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</si>
  <si>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</si>
  <si>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</si>
  <si>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</si>
  <si>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</si>
  <si>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</si>
  <si>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</si>
  <si>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</si>
  <si>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</si>
  <si>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</si>
  <si>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</si>
  <si>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</si>
  <si>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</si>
  <si>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</si>
  <si>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</si>
  <si>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</si>
  <si>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</si>
  <si>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</si>
  <si>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</si>
  <si>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</si>
  <si>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</si>
  <si>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</si>
  <si>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</si>
  <si>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</si>
  <si>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</si>
  <si>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</si>
  <si>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</si>
  <si>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</si>
  <si>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</si>
  <si>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</si>
  <si>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</si>
  <si>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</si>
  <si>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</si>
  <si>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</si>
  <si>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</si>
  <si>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</si>
  <si>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</si>
  <si>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</si>
  <si>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</si>
  <si>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</si>
  <si>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</si>
  <si>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</si>
  <si>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</si>
  <si>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</si>
  <si>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</si>
  <si>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</si>
  <si>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</si>
  <si>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</si>
  <si>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</si>
  <si>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</si>
  <si>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</si>
  <si>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</si>
  <si>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</si>
  <si>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</si>
  <si>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</si>
  <si>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</si>
  <si>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</si>
  <si>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</si>
  <si>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</si>
  <si>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</si>
  <si>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</si>
  <si>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</si>
  <si>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</si>
  <si>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</si>
  <si>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</si>
  <si>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</si>
  <si>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</si>
  <si>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</si>
  <si>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</si>
  <si>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</si>
  <si>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</si>
  <si>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</si>
  <si>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</si>
  <si>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</si>
  <si>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</si>
  <si>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</si>
  <si>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</si>
  <si>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</si>
  <si>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</si>
  <si>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</si>
  <si>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</si>
  <si>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</si>
  <si>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</si>
  <si>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</si>
  <si>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</si>
  <si>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</si>
  <si>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</si>
  <si>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</si>
  <si>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</si>
  <si>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</si>
  <si>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</si>
  <si>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</si>
  <si>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</si>
  <si>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</si>
  <si>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</si>
  <si>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</si>
  <si>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</si>
  <si>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</si>
  <si>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</si>
  <si>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</si>
  <si>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</si>
  <si>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</si>
  <si>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</si>
  <si>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</si>
  <si>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</si>
  <si>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</si>
  <si>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</si>
  <si>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</si>
  <si>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</si>
  <si>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</si>
  <si>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</si>
  <si>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</si>
  <si>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</si>
  <si>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</si>
  <si>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</si>
  <si>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</si>
  <si>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</si>
  <si>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</si>
  <si>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</si>
  <si>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</si>
  <si>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</si>
  <si>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</si>
  <si>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</si>
  <si>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</si>
  <si>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</si>
  <si>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</si>
  <si>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</si>
  <si>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</si>
  <si>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</si>
  <si>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</si>
  <si>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</si>
  <si>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</si>
  <si>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</si>
  <si>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</si>
  <si>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</si>
  <si>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</si>
  <si>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</si>
  <si>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</si>
  <si>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</si>
  <si>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</si>
  <si>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</si>
  <si>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</si>
  <si>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</si>
  <si>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</si>
  <si>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</si>
  <si>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</si>
  <si>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</si>
  <si>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</si>
  <si>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</si>
  <si>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</si>
  <si>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</si>
  <si>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</si>
  <si>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</si>
  <si>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</si>
  <si>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</si>
  <si>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</si>
  <si>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</si>
  <si>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</si>
  <si>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</si>
  <si>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</si>
  <si>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</si>
  <si>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</si>
  <si>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</si>
  <si>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</si>
  <si>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</si>
  <si>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</si>
  <si>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</si>
  <si>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</si>
  <si>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</si>
  <si>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</si>
  <si>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</si>
  <si>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</si>
  <si>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</si>
  <si>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</si>
  <si>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</si>
  <si>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</si>
  <si>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</si>
  <si>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</si>
  <si>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</si>
  <si>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</si>
  <si>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</si>
  <si>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</si>
  <si>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</si>
  <si>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</si>
  <si>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</si>
  <si>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</si>
  <si>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</si>
  <si>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</si>
  <si>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</si>
  <si>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</si>
  <si>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</si>
  <si>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</si>
  <si>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</si>
  <si>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</si>
  <si>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</si>
  <si>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</si>
  <si>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</si>
  <si>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</si>
  <si>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</si>
  <si>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</si>
  <si>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</si>
  <si>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</si>
  <si>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</si>
  <si>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</si>
  <si>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</si>
  <si>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</si>
  <si>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</si>
  <si>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</si>
  <si>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</si>
  <si>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</si>
  <si>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</si>
  <si>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</si>
  <si>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</si>
  <si>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</si>
  <si>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</si>
  <si>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</si>
  <si>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</si>
  <si>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</si>
  <si>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</si>
  <si>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</si>
  <si>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</si>
  <si>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</si>
  <si>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</si>
  <si>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</si>
  <si>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</si>
  <si>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</si>
  <si>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</si>
  <si>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</si>
  <si>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</si>
  <si>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</si>
  <si>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</si>
  <si>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</si>
  <si>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</si>
  <si>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</si>
  <si>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</si>
  <si>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</si>
  <si>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</si>
  <si>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</si>
  <si>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</si>
  <si>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</si>
  <si>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</si>
  <si>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</si>
  <si>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</si>
  <si>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</si>
  <si>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</si>
  <si>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</si>
  <si>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</si>
  <si>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</si>
  <si>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</si>
  <si>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</si>
  <si>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</si>
  <si>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</si>
  <si>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</si>
  <si>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</si>
  <si>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</si>
  <si>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</si>
  <si>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</si>
  <si>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</si>
  <si>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</si>
  <si>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</si>
  <si>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</si>
  <si>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</si>
  <si>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</si>
  <si>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</si>
  <si>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</si>
  <si>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</si>
  <si>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</si>
  <si>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</si>
  <si>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</si>
  <si>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</si>
  <si>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</si>
  <si>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</si>
  <si>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</si>
  <si>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</si>
  <si>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</si>
  <si>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</si>
  <si>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</si>
  <si>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</si>
  <si>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</si>
  <si>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</si>
  <si>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</si>
  <si>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</si>
  <si>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</si>
  <si>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</si>
  <si>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</si>
  <si>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</si>
  <si>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</si>
  <si>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</si>
  <si>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</si>
  <si>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</si>
  <si>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</si>
  <si>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</si>
  <si>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</si>
  <si>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</si>
  <si>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</si>
  <si>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</si>
  <si>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</si>
  <si>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</si>
  <si>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</si>
  <si>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</si>
  <si>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</si>
  <si>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</si>
  <si>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</si>
  <si>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</si>
  <si>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</si>
  <si>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</si>
  <si>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</si>
  <si>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</si>
  <si>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</si>
  <si>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</si>
  <si>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</si>
  <si>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</si>
  <si>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</si>
  <si>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</si>
  <si>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</si>
  <si>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</si>
  <si>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</si>
  <si>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</si>
  <si>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</si>
  <si>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</si>
  <si>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</si>
  <si>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</si>
  <si>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</si>
  <si>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</si>
  <si>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</si>
  <si>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</si>
  <si>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</si>
  <si>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</si>
  <si>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</si>
  <si>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</si>
  <si>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</si>
  <si>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</si>
  <si>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</si>
  <si>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</si>
  <si>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</si>
  <si>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</si>
  <si>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</si>
  <si>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</si>
  <si>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</si>
  <si>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</si>
  <si>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</si>
  <si>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</si>
  <si>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</si>
  <si>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</si>
  <si>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</si>
  <si>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</si>
  <si>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</si>
  <si>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</si>
  <si>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</si>
  <si>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</si>
  <si>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</si>
  <si>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</si>
  <si>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</si>
  <si>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</si>
  <si>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</si>
  <si>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</si>
  <si>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</si>
  <si>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</si>
  <si>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</si>
  <si>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</si>
  <si>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</si>
  <si>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</si>
  <si>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</si>
  <si>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</si>
  <si>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</si>
  <si>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</si>
  <si>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</si>
  <si>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</si>
  <si>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</si>
  <si>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</si>
  <si>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</si>
  <si>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</si>
  <si>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</si>
  <si>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</si>
  <si>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</si>
  <si>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</si>
  <si>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</si>
  <si>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</si>
  <si>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</si>
  <si>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</si>
  <si>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</si>
  <si>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</si>
  <si>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</si>
  <si>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</si>
  <si>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</si>
  <si>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</si>
  <si>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</si>
  <si>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</si>
  <si>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</si>
  <si>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</si>
  <si>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</si>
  <si>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</si>
  <si>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</si>
  <si>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</si>
  <si>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</si>
  <si>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</si>
  <si>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</si>
  <si>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</si>
  <si>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</si>
  <si>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</si>
  <si>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</si>
  <si>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</si>
  <si>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</si>
  <si>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</si>
  <si>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</si>
  <si>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</si>
  <si>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</si>
  <si>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</si>
  <si>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</si>
  <si>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</si>
  <si>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</si>
  <si>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</si>
  <si>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</si>
  <si>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</si>
  <si>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</si>
  <si>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</si>
  <si>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</si>
  <si>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</si>
  <si>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</si>
  <si>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</si>
  <si>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</si>
  <si>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</si>
  <si>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</si>
  <si>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</si>
  <si>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</si>
  <si>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</si>
  <si>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</si>
  <si>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</si>
  <si>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</si>
  <si>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</si>
  <si>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</si>
  <si>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</si>
  <si>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</si>
  <si>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</si>
  <si>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</si>
  <si>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</si>
  <si>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</si>
  <si>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</si>
  <si>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</si>
  <si>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</si>
  <si>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</si>
  <si>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</si>
  <si>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</si>
  <si>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</si>
  <si>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</si>
  <si>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</si>
  <si>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</si>
  <si>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</si>
  <si>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</si>
  <si>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</si>
  <si>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</si>
  <si>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</si>
  <si>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</si>
  <si>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</si>
  <si>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</si>
  <si>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</si>
  <si>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</si>
  <si>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</si>
  <si>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</si>
  <si>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</si>
  <si>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</si>
  <si>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</si>
  <si>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</si>
  <si>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</si>
  <si>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</si>
  <si>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</si>
  <si>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</si>
  <si>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</si>
  <si>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</si>
  <si>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</si>
  <si>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</si>
  <si>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</si>
  <si>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</si>
  <si>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</si>
  <si>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</si>
  <si>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</si>
  <si>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</si>
  <si>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</si>
  <si>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</si>
  <si>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</si>
  <si>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</si>
  <si>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</si>
  <si>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</si>
  <si>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</si>
  <si>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</si>
  <si>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</si>
  <si>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</si>
  <si>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</si>
  <si>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</si>
  <si>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</si>
  <si>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</si>
  <si>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</si>
  <si>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</si>
  <si>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</si>
  <si>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</si>
  <si>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</si>
  <si>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</si>
  <si>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</si>
  <si>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</si>
  <si>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</si>
  <si>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</si>
  <si>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</si>
  <si>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</si>
  <si>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</si>
  <si>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</si>
  <si>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</si>
  <si>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</si>
  <si>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</si>
  <si>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</si>
  <si>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</si>
  <si>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</si>
  <si>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</si>
  <si>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</si>
  <si>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</si>
  <si>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</si>
  <si>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</si>
  <si>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</si>
  <si>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</si>
  <si>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</si>
  <si>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</si>
  <si>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</si>
  <si>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</si>
  <si>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</si>
  <si>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</si>
  <si>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</si>
  <si>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</si>
  <si>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</si>
  <si>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</si>
  <si>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</si>
  <si>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</si>
  <si>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</si>
  <si>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</si>
  <si>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</si>
  <si>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</si>
  <si>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</si>
  <si>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</si>
  <si>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</si>
  <si>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</si>
  <si>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</si>
  <si>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</si>
  <si>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</si>
  <si>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</si>
  <si>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</si>
  <si>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</si>
  <si>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</si>
  <si>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</si>
  <si>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</si>
  <si>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</si>
  <si>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</si>
  <si>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</si>
  <si>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</si>
  <si>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</si>
  <si>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</si>
  <si>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</si>
  <si>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</si>
  <si>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</si>
  <si>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</si>
  <si>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</si>
  <si>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</si>
  <si>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</si>
  <si>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</si>
  <si>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</si>
  <si>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</si>
  <si>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</si>
  <si>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</si>
  <si>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</si>
  <si>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</si>
  <si>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</si>
  <si>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</si>
  <si>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</si>
  <si>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</si>
  <si>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</si>
  <si>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</si>
  <si>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</si>
  <si>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</si>
  <si>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</si>
  <si>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</si>
  <si>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</si>
  <si>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</si>
  <si>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</si>
  <si>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</si>
  <si>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</si>
  <si>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</si>
  <si>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</si>
  <si>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</si>
  <si>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</si>
  <si>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</si>
  <si>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</si>
  <si>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</si>
  <si>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</si>
  <si>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</si>
  <si>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</si>
  <si>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</si>
  <si>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</si>
  <si>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</si>
  <si>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</si>
  <si>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</si>
  <si>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</si>
  <si>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</si>
  <si>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</si>
  <si>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</si>
  <si>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</si>
  <si>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</si>
  <si>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</si>
  <si>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</si>
  <si>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</si>
  <si>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</si>
  <si>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</si>
  <si>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</si>
  <si>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</si>
  <si>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</si>
  <si>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</si>
  <si>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</si>
  <si>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</si>
  <si>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</si>
  <si>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</si>
  <si>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</si>
  <si>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</si>
  <si>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</si>
  <si>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</si>
  <si>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</si>
  <si>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</si>
  <si>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</si>
  <si>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</si>
  <si>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</si>
  <si>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</si>
  <si>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</si>
  <si>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</si>
  <si>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</si>
  <si>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</si>
  <si>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</si>
  <si>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</si>
  <si>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</si>
  <si>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</si>
  <si>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</si>
  <si>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</si>
  <si>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</si>
  <si>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</si>
  <si>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</si>
  <si>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</si>
  <si>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</si>
  <si>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</si>
  <si>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</si>
  <si>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</si>
  <si>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</si>
  <si>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</si>
  <si>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</si>
  <si>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</si>
  <si>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</si>
  <si>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</si>
  <si>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</si>
  <si>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</si>
  <si>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</si>
  <si>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</si>
  <si>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</si>
  <si>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</si>
  <si>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</si>
  <si>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</si>
  <si>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</si>
  <si>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</si>
  <si>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</si>
  <si>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</si>
  <si>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</si>
  <si>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</si>
  <si>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</si>
  <si>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</si>
  <si>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</si>
  <si>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</si>
  <si>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</si>
  <si>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</si>
  <si>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</si>
  <si>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</si>
  <si>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</si>
  <si>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</si>
  <si>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</si>
  <si>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</si>
  <si>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</si>
  <si>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</si>
  <si>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</si>
  <si>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</si>
  <si>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</si>
  <si>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</si>
  <si>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</si>
  <si>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</si>
  <si>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</si>
  <si>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</si>
  <si>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</si>
  <si>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</si>
  <si>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</si>
  <si>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</si>
  <si>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</si>
  <si>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</si>
  <si>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</si>
  <si>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</si>
  <si>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</si>
  <si>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</si>
  <si>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</si>
  <si>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</si>
  <si>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</si>
  <si>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</si>
  <si>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</si>
  <si>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</si>
  <si>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</si>
  <si>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</si>
  <si>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</si>
  <si>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</si>
  <si>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</si>
  <si>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</si>
  <si>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</si>
  <si>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</si>
  <si>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</si>
  <si>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</si>
  <si>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</si>
  <si>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</si>
  <si>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</si>
  <si>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</si>
  <si>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</si>
  <si>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</si>
  <si>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</si>
  <si>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</si>
  <si>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</si>
  <si>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</si>
  <si>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</si>
  <si>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</si>
  <si>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</si>
  <si>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</si>
  <si>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</si>
  <si>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</si>
  <si>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</si>
  <si>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</si>
  <si>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</si>
  <si>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</si>
  <si>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</si>
  <si>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</si>
  <si>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</si>
  <si>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</si>
  <si>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</si>
  <si>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</si>
  <si>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</si>
  <si>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</si>
  <si>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</si>
  <si>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</si>
  <si>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</si>
  <si>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</si>
  <si>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</si>
  <si>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</si>
  <si>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</si>
  <si>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</si>
  <si>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</si>
  <si>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</si>
  <si>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</si>
  <si>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</si>
  <si>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</si>
  <si>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</si>
  <si>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</si>
  <si>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</si>
  <si>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</si>
  <si>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</si>
  <si>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</si>
  <si>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</si>
  <si>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</si>
  <si>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</si>
  <si>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</si>
  <si>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</si>
  <si>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</si>
  <si>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</si>
  <si>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</si>
  <si>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</si>
  <si>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</si>
  <si>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</si>
  <si>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</si>
  <si>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</si>
  <si>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</si>
  <si>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</si>
  <si>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</si>
  <si>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</si>
  <si>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</si>
  <si>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</si>
  <si>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</si>
  <si>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</si>
  <si>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</si>
  <si>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</si>
  <si>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</si>
  <si>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</si>
  <si>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</si>
  <si>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</si>
  <si>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</si>
  <si>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</si>
  <si>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</si>
  <si>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</si>
  <si>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</si>
  <si>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</si>
  <si>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</si>
  <si>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</si>
  <si>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</si>
  <si>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</si>
  <si>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</si>
  <si>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</si>
  <si>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</si>
  <si>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</si>
  <si>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</si>
  <si>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</si>
  <si>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</si>
  <si>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</si>
  <si>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</si>
  <si>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</si>
  <si>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</si>
  <si>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</si>
  <si>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</si>
  <si>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</si>
  <si>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</si>
  <si>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</si>
  <si>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</si>
  <si>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</si>
  <si>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</si>
  <si>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</si>
  <si>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</si>
  <si>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</si>
  <si>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</si>
  <si>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</si>
  <si>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</si>
  <si>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</si>
  <si>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</si>
  <si>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</si>
  <si>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</si>
  <si>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</si>
  <si>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</si>
  <si>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</si>
  <si>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</si>
  <si>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</si>
  <si>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</si>
  <si>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</si>
  <si>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</si>
  <si>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</si>
  <si>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</si>
  <si>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</si>
  <si>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</si>
  <si>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</si>
  <si>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</si>
  <si>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</si>
  <si>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</si>
  <si>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</si>
  <si>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</si>
  <si>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</si>
  <si>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</si>
  <si>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</si>
  <si>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</si>
  <si>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</si>
  <si>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</si>
  <si>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</si>
  <si>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</si>
  <si>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</si>
  <si>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</si>
  <si>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</si>
  <si>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</si>
  <si>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</si>
  <si>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</si>
  <si>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</si>
  <si>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</si>
  <si>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</si>
  <si>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</si>
  <si>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</si>
  <si>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</si>
  <si>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</si>
  <si>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</si>
  <si>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</si>
  <si>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</si>
  <si>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</si>
  <si>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</si>
  <si>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</si>
  <si>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</si>
  <si>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</si>
  <si>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</si>
  <si>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</si>
  <si>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</si>
  <si>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</si>
  <si>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</si>
  <si>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</si>
  <si>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</si>
  <si>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</si>
  <si>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</si>
  <si>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</si>
  <si>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</si>
  <si>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</si>
  <si>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</si>
  <si>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</si>
  <si>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</si>
  <si>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</si>
  <si>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</si>
  <si>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</si>
  <si>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</si>
  <si>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</si>
  <si>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</si>
  <si>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</si>
  <si>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</si>
  <si>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</si>
  <si>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</si>
  <si>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</si>
  <si>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</si>
  <si>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</si>
  <si>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</si>
  <si>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</si>
  <si>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</si>
  <si>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</si>
  <si>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</si>
  <si>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</si>
  <si>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</si>
  <si>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</si>
  <si>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</si>
  <si>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</si>
  <si>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</si>
  <si>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</si>
  <si>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</si>
  <si>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</si>
  <si>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</si>
  <si>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</si>
  <si>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</si>
  <si>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</si>
  <si>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</si>
  <si>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</si>
  <si>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</si>
  <si>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</si>
  <si>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</si>
  <si>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</si>
  <si>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</si>
  <si>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</si>
  <si>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</si>
  <si>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</si>
  <si>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</si>
  <si>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</si>
  <si>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</si>
  <si>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</si>
  <si>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</si>
  <si>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</si>
  <si>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</si>
  <si>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</si>
  <si>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</si>
  <si>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</si>
  <si>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</si>
  <si>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</si>
  <si>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</si>
  <si>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</si>
  <si>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</si>
  <si>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</si>
  <si>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</si>
  <si>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</si>
  <si>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</si>
  <si>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</si>
  <si>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</si>
  <si>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</si>
  <si>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</si>
  <si>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</si>
  <si>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</si>
  <si>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</si>
  <si>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</si>
  <si>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</si>
  <si>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</si>
  <si>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</si>
  <si>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</si>
  <si>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</si>
  <si>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</si>
  <si>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</si>
  <si>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</si>
  <si>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</si>
  <si>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</si>
  <si>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</si>
  <si>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</si>
  <si>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</si>
  <si>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</si>
  <si>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</si>
  <si>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</si>
  <si>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</si>
  <si>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</si>
  <si>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</si>
  <si>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</si>
  <si>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</si>
  <si>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</si>
  <si>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</si>
  <si>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</si>
  <si>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</si>
  <si>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</si>
  <si>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</si>
  <si>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</si>
  <si>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</si>
  <si>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</si>
  <si>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</si>
  <si>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</si>
  <si>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</si>
  <si>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</si>
  <si>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</si>
  <si>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</si>
  <si>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</si>
  <si>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</si>
  <si>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</si>
  <si>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</si>
  <si>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</si>
  <si>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</si>
  <si>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</si>
  <si>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</si>
  <si>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</si>
  <si>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</si>
  <si>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</si>
  <si>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</si>
  <si>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</si>
  <si>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</si>
  <si>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</si>
  <si>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</si>
  <si>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</si>
  <si>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</si>
  <si>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</si>
  <si>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</si>
  <si>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</si>
  <si>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</si>
  <si>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</si>
  <si>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</si>
  <si>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</si>
  <si>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</si>
  <si>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</si>
  <si>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</si>
  <si>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</si>
  <si>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</si>
  <si>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</si>
  <si>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</si>
  <si>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</si>
  <si>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</si>
  <si>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</si>
  <si>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</si>
  <si>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</si>
  <si>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</si>
  <si>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</si>
  <si>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</si>
  <si>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</si>
  <si>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</si>
  <si>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</si>
  <si>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</si>
  <si>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</si>
  <si>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</si>
  <si>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</si>
  <si>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</si>
  <si>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</si>
  <si>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</si>
  <si>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</si>
  <si>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</si>
  <si>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</si>
  <si>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</si>
  <si>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</si>
  <si>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</si>
  <si>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</si>
  <si>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</si>
  <si>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</si>
  <si>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</si>
  <si>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</si>
  <si>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</si>
  <si>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</si>
  <si>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</si>
  <si>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</si>
  <si>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</si>
  <si>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</si>
  <si>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</si>
  <si>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</si>
  <si>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</si>
  <si>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</si>
  <si>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</si>
  <si>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</si>
  <si>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</si>
  <si>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</si>
  <si>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</si>
  <si>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</si>
  <si>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</si>
  <si>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</si>
  <si>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</si>
  <si>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</si>
  <si>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</si>
  <si>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</si>
  <si>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</si>
  <si>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</si>
  <si>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</si>
  <si>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</si>
  <si>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</si>
  <si>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</si>
  <si>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</si>
  <si>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</si>
  <si>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</si>
  <si>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</si>
  <si>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</si>
  <si>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</si>
  <si>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</si>
  <si>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</si>
  <si>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</si>
  <si>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</si>
  <si>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</si>
  <si>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</si>
  <si>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</si>
  <si>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</si>
  <si>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</si>
  <si>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</si>
  <si>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</si>
  <si>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</si>
  <si>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</si>
  <si>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</si>
  <si>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</si>
  <si>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</si>
  <si>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</si>
  <si>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</si>
  <si>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</si>
  <si>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</si>
  <si>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</si>
  <si>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</si>
  <si>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</si>
  <si>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</si>
  <si>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</si>
  <si>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</si>
  <si>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</si>
  <si>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</si>
  <si>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</si>
  <si>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</si>
  <si>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</si>
  <si>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</si>
  <si>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</si>
  <si>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</si>
  <si>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</si>
  <si>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</si>
  <si>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</si>
  <si>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</si>
  <si>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</si>
  <si>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</si>
  <si>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</si>
  <si>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</si>
  <si>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</si>
  <si>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</si>
  <si>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</si>
  <si>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</si>
  <si>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</si>
  <si>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</si>
  <si>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</si>
  <si>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</si>
  <si>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</si>
  <si>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</si>
  <si>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</si>
  <si>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</si>
  <si>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</si>
  <si>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</si>
  <si>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</si>
  <si>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</si>
  <si>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</si>
  <si>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</si>
  <si>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</si>
  <si>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</si>
  <si>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</si>
  <si>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</si>
  <si>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</si>
  <si>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</si>
  <si>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</si>
  <si>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</si>
  <si>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</si>
  <si>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</si>
  <si>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</si>
  <si>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</si>
  <si>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</si>
  <si>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</si>
  <si>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</si>
  <si>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</si>
  <si>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</si>
  <si>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</si>
  <si>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</si>
  <si>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</si>
  <si>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</si>
  <si>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</si>
  <si>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</si>
  <si>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</si>
  <si>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</si>
  <si>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</si>
  <si>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</si>
  <si>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</si>
  <si>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</si>
  <si>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</si>
  <si>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</si>
  <si>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</si>
  <si>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</si>
  <si>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</si>
  <si>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</si>
  <si>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</si>
  <si>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</si>
  <si>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</si>
  <si>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</si>
  <si>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</si>
  <si>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</si>
  <si>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</si>
  <si>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</si>
  <si>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</si>
  <si>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</si>
  <si>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</si>
  <si>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</si>
  <si>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</si>
  <si>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</si>
  <si>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</si>
  <si>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</si>
  <si>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</si>
  <si>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</si>
  <si>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</si>
  <si>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</si>
  <si>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</si>
  <si>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</si>
  <si>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</si>
  <si>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</si>
  <si>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</si>
  <si>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</si>
  <si>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</si>
  <si>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</si>
  <si>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</si>
  <si>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</si>
  <si>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</si>
  <si>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</si>
  <si>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</si>
  <si>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</si>
  <si>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</si>
  <si>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</si>
  <si>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</si>
  <si>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</si>
  <si>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</si>
  <si>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</si>
  <si>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</si>
  <si>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</si>
  <si>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</si>
  <si>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</si>
  <si>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</si>
  <si>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</si>
  <si>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</si>
  <si>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</si>
  <si>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</si>
  <si>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</si>
  <si>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</si>
  <si>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</si>
  <si>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</si>
  <si>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</si>
  <si>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</si>
  <si>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</si>
  <si>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</si>
  <si>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</si>
  <si>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</si>
  <si>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</si>
  <si>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</si>
  <si>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</si>
  <si>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</si>
  <si>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</si>
  <si>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</si>
  <si>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</si>
  <si>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</si>
  <si>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</si>
  <si>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</si>
  <si>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</si>
  <si>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</si>
  <si>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</si>
  <si>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</si>
  <si>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</si>
  <si>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</si>
  <si>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</si>
  <si>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</si>
  <si>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</si>
  <si>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</si>
  <si>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</si>
  <si>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</si>
  <si>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</si>
  <si>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</si>
  <si>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</si>
  <si>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</si>
  <si>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</si>
  <si>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</si>
  <si>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</si>
  <si>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</si>
  <si>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</si>
  <si>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</si>
  <si>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</si>
  <si>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</si>
  <si>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</si>
  <si>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</si>
  <si>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</si>
  <si>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</si>
  <si>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</si>
  <si>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</si>
  <si>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</si>
  <si>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</si>
  <si>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</si>
  <si>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</si>
  <si>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</si>
  <si>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</si>
  <si>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</si>
  <si>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</si>
  <si>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</si>
  <si>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</si>
  <si>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</si>
  <si>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</si>
  <si>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</si>
  <si>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</si>
  <si>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</si>
  <si>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</si>
  <si>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</si>
  <si>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</si>
  <si>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</si>
  <si>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</si>
  <si>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</si>
  <si>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</si>
  <si>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</si>
  <si>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</si>
  <si>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</si>
  <si>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</si>
  <si>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</si>
  <si>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</si>
  <si>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</si>
  <si>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</si>
  <si>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</si>
  <si>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</si>
  <si>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</si>
  <si>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</si>
  <si>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</si>
  <si>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</si>
  <si>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</si>
  <si>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</si>
  <si>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</si>
  <si>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</si>
  <si>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</si>
  <si>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</si>
  <si>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</si>
  <si>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</si>
  <si>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</si>
  <si>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</si>
  <si>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</si>
  <si>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</si>
  <si>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</si>
  <si>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</si>
  <si>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</si>
  <si>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</si>
  <si>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</si>
  <si>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</si>
  <si>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</si>
  <si>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</si>
  <si>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</si>
  <si>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</si>
  <si>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</si>
  <si>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</si>
  <si>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</si>
  <si>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</si>
  <si>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</si>
  <si>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</si>
  <si>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</si>
  <si>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</si>
  <si>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</si>
  <si>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</si>
  <si>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</si>
  <si>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</si>
  <si>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</si>
  <si>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</si>
  <si>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</si>
  <si>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</si>
  <si>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</si>
  <si>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</si>
  <si>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</si>
  <si>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</si>
  <si>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</si>
  <si>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</si>
  <si>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</si>
  <si>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</si>
  <si>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</si>
  <si>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</si>
  <si>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</si>
  <si>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</si>
  <si>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</si>
  <si>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</si>
  <si>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</si>
  <si>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</si>
  <si>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</si>
  <si>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</si>
  <si>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</si>
  <si>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</si>
  <si>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</si>
  <si>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</si>
  <si>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</si>
  <si>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</si>
  <si>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</si>
  <si>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</si>
  <si>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</si>
  <si>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</si>
  <si>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</si>
  <si>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</si>
  <si>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</si>
  <si>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</si>
  <si>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</si>
  <si>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</si>
  <si>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</si>
  <si>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</si>
  <si>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</si>
  <si>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</si>
  <si>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</si>
  <si>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</si>
  <si>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</si>
  <si>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</si>
  <si>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</si>
  <si>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</si>
  <si>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</si>
  <si>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</si>
  <si>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</si>
  <si>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</si>
  <si>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</si>
  <si>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</si>
  <si>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</si>
  <si>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</si>
  <si>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</si>
  <si>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</si>
  <si>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</si>
  <si>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</si>
  <si>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</si>
  <si>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</si>
  <si>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</si>
  <si>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</si>
  <si>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</si>
  <si>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</si>
  <si>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</si>
  <si>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</si>
  <si>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</si>
  <si>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</si>
  <si>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</si>
  <si>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</si>
  <si>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</si>
  <si>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</si>
  <si>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</si>
  <si>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</si>
  <si>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</si>
  <si>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</si>
  <si>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</si>
  <si>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</si>
  <si>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</si>
  <si>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</si>
  <si>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</si>
  <si>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</si>
  <si>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</si>
  <si>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</si>
  <si>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</si>
  <si>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</si>
  <si>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</si>
  <si>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</si>
  <si>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</si>
  <si>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</si>
  <si>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</si>
  <si>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</si>
  <si>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</si>
  <si>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</si>
  <si>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</si>
  <si>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</si>
  <si>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</si>
  <si>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</si>
  <si>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</si>
  <si>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</si>
  <si>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</si>
  <si>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</si>
  <si>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</si>
  <si>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</si>
  <si>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</si>
  <si>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</si>
  <si>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</si>
  <si>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</si>
  <si>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</si>
  <si>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</si>
  <si>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</si>
  <si>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</si>
  <si>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</si>
  <si>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</si>
  <si>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</si>
  <si>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</si>
  <si>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</si>
  <si>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</si>
  <si>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</si>
  <si>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</si>
  <si>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</si>
  <si>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</si>
  <si>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</si>
  <si>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</si>
  <si>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</si>
  <si>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</si>
  <si>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</si>
  <si>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</si>
  <si>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</si>
  <si>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</si>
  <si>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</si>
  <si>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</si>
  <si>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</si>
  <si>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</si>
  <si>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</si>
  <si>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</si>
  <si>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</si>
  <si>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</si>
  <si>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</si>
  <si>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</si>
  <si>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</si>
  <si>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</si>
  <si>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</si>
  <si>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</si>
  <si>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</si>
  <si>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</si>
  <si>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</si>
  <si>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</si>
  <si>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</si>
  <si>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</si>
  <si>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</si>
  <si>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</si>
  <si>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</si>
  <si>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</si>
  <si>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</si>
  <si>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</si>
  <si>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</si>
  <si>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</si>
  <si>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</si>
  <si>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</si>
  <si>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</si>
  <si>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</si>
  <si>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</si>
  <si>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</si>
  <si>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</si>
  <si>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</si>
  <si>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</si>
  <si>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</si>
  <si>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</si>
  <si>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</si>
  <si>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</si>
  <si>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</si>
  <si>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</si>
  <si>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</si>
  <si>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</si>
  <si>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</si>
  <si>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</si>
  <si>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</si>
  <si>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</si>
  <si>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</si>
  <si>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</si>
  <si>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</si>
  <si>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</si>
  <si>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</si>
  <si>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</si>
  <si>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</si>
  <si>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</si>
  <si>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</si>
  <si>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</si>
  <si>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</si>
  <si>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</si>
  <si>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</si>
  <si>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</si>
  <si>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</si>
  <si>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</si>
  <si>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</si>
  <si>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</si>
  <si>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</si>
  <si>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</si>
  <si>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</si>
  <si>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</si>
  <si>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</si>
  <si>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</si>
  <si>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</si>
  <si>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</si>
  <si>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</si>
  <si>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</si>
  <si>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</si>
  <si>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</si>
  <si>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</si>
  <si>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</si>
  <si>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</si>
  <si>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</si>
  <si>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</si>
  <si>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</si>
  <si>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</si>
  <si>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</si>
  <si>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</si>
  <si>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</si>
  <si>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</si>
  <si>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</si>
  <si>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</si>
  <si>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</si>
  <si>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</si>
  <si>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</si>
  <si>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</si>
  <si>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</si>
  <si>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</si>
  <si>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</si>
  <si>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</si>
  <si>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</si>
  <si>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</si>
  <si>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</si>
  <si>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</si>
  <si>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</si>
  <si>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</si>
  <si>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</si>
  <si>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</si>
  <si>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</si>
  <si>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</si>
  <si>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</si>
  <si>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</si>
  <si>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</si>
  <si>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</si>
  <si>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</si>
  <si>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</si>
  <si>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</si>
  <si>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</si>
  <si>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</si>
  <si>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</si>
  <si>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</si>
  <si>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</si>
  <si>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</si>
  <si>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</si>
  <si>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</si>
  <si>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</si>
  <si>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</si>
  <si>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</si>
  <si>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</si>
  <si>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</si>
  <si>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</si>
  <si>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</si>
  <si>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</si>
  <si>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</si>
  <si>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</si>
  <si>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</si>
  <si>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</si>
  <si>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</si>
  <si>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</si>
  <si>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</si>
  <si>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</si>
  <si>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</si>
  <si>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</si>
  <si>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</si>
  <si>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</si>
  <si>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</si>
  <si>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</si>
  <si>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</si>
  <si>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</si>
  <si>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</si>
  <si>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</si>
  <si>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</si>
  <si>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</si>
  <si>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</si>
  <si>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</si>
  <si>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</si>
  <si>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</si>
  <si>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</si>
  <si>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</si>
  <si>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</si>
  <si>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</si>
  <si>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</si>
  <si>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</si>
  <si>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</si>
  <si>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</si>
  <si>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</si>
  <si>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</si>
  <si>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</si>
  <si>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</si>
  <si>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</si>
  <si>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</si>
  <si>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</si>
  <si>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</si>
  <si>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</si>
  <si>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</si>
  <si>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</si>
  <si>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</si>
  <si>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</si>
  <si>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</si>
  <si>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</si>
  <si>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</si>
  <si>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</si>
  <si>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</si>
  <si>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</si>
  <si>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</si>
  <si>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</si>
  <si>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</si>
  <si>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</si>
  <si>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</si>
  <si>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</si>
  <si>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</si>
  <si>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</si>
  <si>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</si>
  <si>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</si>
  <si>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</si>
  <si>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</si>
  <si>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</si>
  <si>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</si>
  <si>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</si>
  <si>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</si>
  <si>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</si>
  <si>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</si>
  <si>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</si>
  <si>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</si>
  <si>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</si>
  <si>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</si>
  <si>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</si>
  <si>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</si>
  <si>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</si>
  <si>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</si>
  <si>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</si>
  <si>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</si>
  <si>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</si>
  <si>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</si>
  <si>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</si>
  <si>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</si>
  <si>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</si>
  <si>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</si>
  <si>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</si>
  <si>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</si>
  <si>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</si>
  <si>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</si>
  <si>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</si>
  <si>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</si>
  <si>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</si>
  <si>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</si>
  <si>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</si>
  <si>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</si>
  <si>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</si>
  <si>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</si>
  <si>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</si>
  <si>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</si>
  <si>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</si>
  <si>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</si>
  <si>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</si>
  <si>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</si>
  <si>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</si>
  <si>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</si>
  <si>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</si>
  <si>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</si>
  <si>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</si>
  <si>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</si>
  <si>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</si>
  <si>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</si>
  <si>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</si>
  <si>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</si>
  <si>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</si>
  <si>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</si>
  <si>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</si>
  <si>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</si>
  <si>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</si>
  <si>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</si>
  <si>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</si>
  <si>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</si>
  <si>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</si>
  <si>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</si>
  <si>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</si>
  <si>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</si>
  <si>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</si>
  <si>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</si>
  <si>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</si>
  <si>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</si>
  <si>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</si>
  <si>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</si>
  <si>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</si>
  <si>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</si>
  <si>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</si>
  <si>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</si>
  <si>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</si>
  <si>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</si>
  <si>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</si>
  <si>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</si>
  <si>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</si>
  <si>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</si>
  <si>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</si>
  <si>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</si>
  <si>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</si>
  <si>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</si>
  <si>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</si>
  <si>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</si>
  <si>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</si>
  <si>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</si>
  <si>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</si>
  <si>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</si>
  <si>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</si>
  <si>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</si>
  <si>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</si>
  <si>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</si>
  <si>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</si>
  <si>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</si>
  <si>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</si>
  <si>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</si>
  <si>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</si>
  <si>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</si>
  <si>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</si>
  <si>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</si>
  <si>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</si>
  <si>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</si>
  <si>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</si>
  <si>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</si>
  <si>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</si>
  <si>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</si>
  <si>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</si>
  <si>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</si>
  <si>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</si>
  <si>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</si>
  <si>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</si>
  <si>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</si>
  <si>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</si>
  <si>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</si>
  <si>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</si>
  <si>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</si>
  <si>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</si>
  <si>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</si>
  <si>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</si>
  <si>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</si>
  <si>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</si>
  <si>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</si>
  <si>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</si>
  <si>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</si>
  <si>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</si>
  <si>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</si>
  <si>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</si>
  <si>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</si>
  <si>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</si>
  <si>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</si>
  <si>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</si>
  <si>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</si>
  <si>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</si>
  <si>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</si>
  <si>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</si>
  <si>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</si>
  <si>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</si>
  <si>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</si>
  <si>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</si>
  <si>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</si>
  <si>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</si>
  <si>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</si>
  <si>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</si>
  <si>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</si>
  <si>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</si>
  <si>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</si>
  <si>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</si>
  <si>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</si>
  <si>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</si>
  <si>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</si>
  <si>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</si>
  <si>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</si>
  <si>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</si>
  <si>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</si>
  <si>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</si>
  <si>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</si>
  <si>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</si>
  <si>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</si>
  <si>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</si>
  <si>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</si>
  <si>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</si>
  <si>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</si>
  <si>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</si>
  <si>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</si>
  <si>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</si>
  <si>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</si>
  <si>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</si>
  <si>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</si>
  <si>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</si>
  <si>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</si>
  <si>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</si>
  <si>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</si>
  <si>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</si>
  <si>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</si>
  <si>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</si>
  <si>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</si>
  <si>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</si>
  <si>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</si>
  <si>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</si>
  <si>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</si>
  <si>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</si>
  <si>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</si>
  <si>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</si>
  <si>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</si>
  <si>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</si>
  <si>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</si>
  <si>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</si>
  <si>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</si>
  <si>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</si>
  <si>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</si>
  <si>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</si>
  <si>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</si>
  <si>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</si>
  <si>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</si>
  <si>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</si>
  <si>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</si>
  <si>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</si>
  <si>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</si>
  <si>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</si>
  <si>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</si>
  <si>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</si>
  <si>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</si>
  <si>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</si>
  <si>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</si>
  <si>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</si>
  <si>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</si>
  <si>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</si>
  <si>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</si>
  <si>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</si>
  <si>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</si>
  <si>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</si>
  <si>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</si>
  <si>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</si>
  <si>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</si>
  <si>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</si>
  <si>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</si>
  <si>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</si>
  <si>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</si>
  <si>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</si>
  <si>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</si>
  <si>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</si>
  <si>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</si>
  <si>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</si>
  <si>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</si>
  <si>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</si>
  <si>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</si>
  <si>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</si>
  <si>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</si>
  <si>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</si>
  <si>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</si>
  <si>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</si>
  <si>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</si>
  <si>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</si>
  <si>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</si>
  <si>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</si>
  <si>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</si>
  <si>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</si>
  <si>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</si>
  <si>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</si>
  <si>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</si>
  <si>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</si>
  <si>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</si>
  <si>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</si>
  <si>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</si>
  <si>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</si>
  <si>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</si>
  <si>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</si>
  <si>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</si>
  <si>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</si>
  <si>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</si>
  <si>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</si>
  <si>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</si>
  <si>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</si>
  <si>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</si>
  <si>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</si>
  <si>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</si>
  <si>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</si>
  <si>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</si>
  <si>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</si>
  <si>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</si>
  <si>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</si>
  <si>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</si>
  <si>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</si>
  <si>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</si>
  <si>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</si>
  <si>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</si>
  <si>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</si>
  <si>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</si>
  <si>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</si>
  <si>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</si>
  <si>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</si>
  <si>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</si>
  <si>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</si>
  <si>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</si>
  <si>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</si>
  <si>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</si>
  <si>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</si>
  <si>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</si>
  <si>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</si>
  <si>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</si>
  <si>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</si>
  <si>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</si>
  <si>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</si>
  <si>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</si>
  <si>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</si>
  <si>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</si>
  <si>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</si>
  <si>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</si>
  <si>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</si>
  <si>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</si>
  <si>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</si>
  <si>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</si>
  <si>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</si>
  <si>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</si>
  <si>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</si>
  <si>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</si>
  <si>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</si>
  <si>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</si>
  <si>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</si>
  <si>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</si>
  <si>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</si>
  <si>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</si>
  <si>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</si>
  <si>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</si>
  <si>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</si>
  <si>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</si>
  <si>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</si>
  <si>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</si>
  <si>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</si>
  <si>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</si>
  <si>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</si>
  <si>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</si>
  <si>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</si>
  <si>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</si>
  <si>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</si>
  <si>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</si>
  <si>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</si>
  <si>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</si>
  <si>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</si>
  <si>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</si>
  <si>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</si>
  <si>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</si>
  <si>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</si>
  <si>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</si>
  <si>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</si>
  <si>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</si>
  <si>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</si>
  <si>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</si>
  <si>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</si>
  <si>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</si>
  <si>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</si>
  <si>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</si>
  <si>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</si>
  <si>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</si>
  <si>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</si>
  <si>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</si>
  <si>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</si>
  <si>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</si>
  <si>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</si>
  <si>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</si>
  <si>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</si>
  <si>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</si>
  <si>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</si>
  <si>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</si>
  <si>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</si>
  <si>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</si>
  <si>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</si>
  <si>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</si>
  <si>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</si>
  <si>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</si>
  <si>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</si>
  <si>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</si>
  <si>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</si>
  <si>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</si>
  <si>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</si>
  <si>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</si>
  <si>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</si>
  <si>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</si>
  <si>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</si>
  <si>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</si>
  <si>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</si>
  <si>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</si>
  <si>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</si>
  <si>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</si>
  <si>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</si>
  <si>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</si>
  <si>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</si>
  <si>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</si>
  <si>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</si>
  <si>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</si>
  <si>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</si>
  <si>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</si>
  <si>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</si>
  <si>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</si>
  <si>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</si>
  <si>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</si>
  <si>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</si>
  <si>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</si>
  <si>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</si>
  <si>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</si>
  <si>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</si>
  <si>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</si>
  <si>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</si>
  <si>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</si>
  <si>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</si>
  <si>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</si>
  <si>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</si>
  <si>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</si>
  <si>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</si>
  <si>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</si>
  <si>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</si>
  <si>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</si>
  <si>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</si>
  <si>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</si>
  <si>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</si>
  <si>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</si>
  <si>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</si>
  <si>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</si>
  <si>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</si>
  <si>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</si>
  <si>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</si>
  <si>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</si>
  <si>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</si>
  <si>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</si>
  <si>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</si>
  <si>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</si>
  <si>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</si>
  <si>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</si>
  <si>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</si>
  <si>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</si>
  <si>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</si>
  <si>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</si>
  <si>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</si>
  <si>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</si>
  <si>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</si>
  <si>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</si>
  <si>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</si>
  <si>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</si>
  <si>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</si>
  <si>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</si>
  <si>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</si>
  <si>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</si>
  <si>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</si>
  <si>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</si>
  <si>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</si>
  <si>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</si>
  <si>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</si>
  <si>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</si>
  <si>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</si>
  <si>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</si>
  <si>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</si>
  <si>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</si>
  <si>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</si>
  <si>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</si>
  <si>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</si>
  <si>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</si>
  <si>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</si>
  <si>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</si>
  <si>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</si>
  <si>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</si>
  <si>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</si>
  <si>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</si>
  <si>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</si>
  <si>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</si>
  <si>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</si>
  <si>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</si>
  <si>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</si>
  <si>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</si>
  <si>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</si>
  <si>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</si>
  <si>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</si>
  <si>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</si>
  <si>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</si>
  <si>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</si>
  <si>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</si>
  <si>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</si>
  <si>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</si>
  <si>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</si>
  <si>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</si>
  <si>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</si>
  <si>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</si>
  <si>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</si>
  <si>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</si>
  <si>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</si>
  <si>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</si>
  <si>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</si>
  <si>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</si>
  <si>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</si>
  <si>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</si>
  <si>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</si>
  <si>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</si>
  <si>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</si>
  <si>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</si>
  <si>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</si>
  <si>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</si>
  <si>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</si>
  <si>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</si>
  <si>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</si>
  <si>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</si>
  <si>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</si>
  <si>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</si>
  <si>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</si>
  <si>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</si>
  <si>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</si>
  <si>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</si>
  <si>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</si>
  <si>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</si>
  <si>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</si>
  <si>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</si>
  <si>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</si>
  <si>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</si>
  <si>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</si>
  <si>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</si>
  <si>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</si>
  <si>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</si>
  <si>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</si>
  <si>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</si>
  <si>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</si>
  <si>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</si>
  <si>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</si>
  <si>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</si>
  <si>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</si>
  <si>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</si>
  <si>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</si>
  <si>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</si>
  <si>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</si>
  <si>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</si>
  <si>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</si>
  <si>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</si>
  <si>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</si>
  <si>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</si>
  <si>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</si>
  <si>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</si>
  <si>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</si>
  <si>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</si>
  <si>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</si>
  <si>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</si>
  <si>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</si>
  <si>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</si>
  <si>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</si>
  <si>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</si>
  <si>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</si>
  <si>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</si>
  <si>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</si>
  <si>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</si>
  <si>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</si>
  <si>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</si>
  <si>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</si>
  <si>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</si>
  <si>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</si>
  <si>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</si>
  <si>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</si>
  <si>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</si>
  <si>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</si>
  <si>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</si>
  <si>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</si>
  <si>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</si>
  <si>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</si>
  <si>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</si>
  <si>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</si>
  <si>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</si>
  <si>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</si>
  <si>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</si>
  <si>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</si>
  <si>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</si>
  <si>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</si>
  <si>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</si>
  <si>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</si>
  <si>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</si>
  <si>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</si>
  <si>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</si>
  <si>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</si>
  <si>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</si>
  <si>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</si>
  <si>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</si>
  <si>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</si>
  <si>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</si>
  <si>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</si>
  <si>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</si>
  <si>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</si>
  <si>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</si>
  <si>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</si>
  <si>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</si>
  <si>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</si>
  <si>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</si>
  <si>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</si>
  <si>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</si>
  <si>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</si>
  <si>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</si>
  <si>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</si>
  <si>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</si>
  <si>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</si>
  <si>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</si>
  <si>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</si>
  <si>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</si>
  <si>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</si>
  <si>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</si>
  <si>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</si>
  <si>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</si>
  <si>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</si>
  <si>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</si>
  <si>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</si>
  <si>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</si>
  <si>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</si>
  <si>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</si>
  <si>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</si>
  <si>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</si>
  <si>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</si>
  <si>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</si>
  <si>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</si>
  <si>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</si>
  <si>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</si>
  <si>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</si>
  <si>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</si>
  <si>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</si>
  <si>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</si>
  <si>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</si>
  <si>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</si>
  <si>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</si>
  <si>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</si>
  <si>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</si>
  <si>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</si>
  <si>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</si>
  <si>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</si>
  <si>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</si>
  <si>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</si>
  <si>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</si>
  <si>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</si>
  <si>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</si>
  <si>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</si>
  <si>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</si>
  <si>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</si>
  <si>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</si>
  <si>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</si>
  <si>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</si>
  <si>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</si>
  <si>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</si>
  <si>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</si>
  <si>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</si>
  <si>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</si>
  <si>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</si>
  <si>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</si>
  <si>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</si>
  <si>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</si>
  <si>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</si>
  <si>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</si>
  <si>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</si>
  <si>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</si>
  <si>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</si>
  <si>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</si>
  <si>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</si>
  <si>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</si>
  <si>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</si>
  <si>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</si>
  <si>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</si>
  <si>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</si>
  <si>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</si>
  <si>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</si>
  <si>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</si>
  <si>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</si>
  <si>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</si>
  <si>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</si>
  <si>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</si>
  <si>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</si>
  <si>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</si>
  <si>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</si>
  <si>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</si>
  <si>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</si>
  <si>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</si>
  <si>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</si>
  <si>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</si>
  <si>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</si>
  <si>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</si>
  <si>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</si>
  <si>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</si>
  <si>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</si>
  <si>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</si>
  <si>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</si>
  <si>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</si>
  <si>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</si>
  <si>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</si>
  <si>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</si>
  <si>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</si>
  <si>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</si>
  <si>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</si>
  <si>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</si>
  <si>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</si>
  <si>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</si>
  <si>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</si>
  <si>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</si>
  <si>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</si>
  <si>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</si>
  <si>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</si>
  <si>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</si>
  <si>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</si>
  <si>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</si>
  <si>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</si>
  <si>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</si>
  <si>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</si>
  <si>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</si>
  <si>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</si>
  <si>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</si>
  <si>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</si>
  <si>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</si>
  <si>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</si>
  <si>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</si>
  <si>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</si>
  <si>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</si>
  <si>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</si>
  <si>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</si>
  <si>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</si>
  <si>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</si>
  <si>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</si>
  <si>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</si>
  <si>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</si>
  <si>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</si>
  <si>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</si>
  <si>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</si>
  <si>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</si>
  <si>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</si>
  <si>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</si>
  <si>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</si>
  <si>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</si>
  <si>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</si>
  <si>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</si>
  <si>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</si>
  <si>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</si>
  <si>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</si>
  <si>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</si>
  <si>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</si>
  <si>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</si>
  <si>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</si>
  <si>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</si>
  <si>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</si>
  <si>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</si>
  <si>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</si>
  <si>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</si>
  <si>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</si>
  <si>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</si>
  <si>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</si>
  <si>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</si>
  <si>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</si>
  <si>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</si>
  <si>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</si>
  <si>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</si>
  <si>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</si>
  <si>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</si>
  <si>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</si>
  <si>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</si>
  <si>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</si>
  <si>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</si>
  <si>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</si>
  <si>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</si>
  <si>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</si>
  <si>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</si>
  <si>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</si>
  <si>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</si>
  <si>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</si>
  <si>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</si>
  <si>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</si>
  <si>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</si>
  <si>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</si>
  <si>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</si>
  <si>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</si>
  <si>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</si>
  <si>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</si>
  <si>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</si>
  <si>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</si>
  <si>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</si>
  <si>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</si>
  <si>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</si>
  <si>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</si>
  <si>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</si>
  <si>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</si>
  <si>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</si>
  <si>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</si>
  <si>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</si>
  <si>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</si>
  <si>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</si>
  <si>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</si>
  <si>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</si>
  <si>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</si>
  <si>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</si>
  <si>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</si>
  <si>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</si>
  <si>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</si>
  <si>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</si>
  <si>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</si>
  <si>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</si>
  <si>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</si>
  <si>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</si>
  <si>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</si>
  <si>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</si>
  <si>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</si>
  <si>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</si>
  <si>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</si>
  <si>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</si>
  <si>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</si>
  <si>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</si>
  <si>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</si>
  <si>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</si>
  <si>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</si>
  <si>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</si>
  <si>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</si>
  <si>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</si>
  <si>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</si>
  <si>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</si>
  <si>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</si>
  <si>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</si>
  <si>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</si>
  <si>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</si>
  <si>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</si>
  <si>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</si>
  <si>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</si>
  <si>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</si>
  <si>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</si>
  <si>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</si>
  <si>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</si>
  <si>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</si>
  <si>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</si>
  <si>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</si>
  <si>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</si>
  <si>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</si>
  <si>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</si>
  <si>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</si>
  <si>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</si>
  <si>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</si>
  <si>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</si>
  <si>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</si>
  <si>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</si>
  <si>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</si>
  <si>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</si>
  <si>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</si>
  <si>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</si>
  <si>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</si>
  <si>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</si>
  <si>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</si>
  <si>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</si>
  <si>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</si>
  <si>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</si>
  <si>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</si>
  <si>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</si>
  <si>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</si>
  <si>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</si>
  <si>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</si>
  <si>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</si>
  <si>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</si>
  <si>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</si>
  <si>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</si>
  <si>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</si>
  <si>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</si>
  <si>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</si>
  <si>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</si>
  <si>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</si>
  <si>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</si>
  <si>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</si>
  <si>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</si>
  <si>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</si>
  <si>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</si>
  <si>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</si>
  <si>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</si>
  <si>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</si>
  <si>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</si>
  <si>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</si>
  <si>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</si>
  <si>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</si>
  <si>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</si>
  <si>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</si>
  <si>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</si>
  <si>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</si>
  <si>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</si>
  <si>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</si>
  <si>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</si>
  <si>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</si>
  <si>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</si>
  <si>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</si>
  <si>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</si>
  <si>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</si>
  <si>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</si>
  <si>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</si>
  <si>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</si>
  <si>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</si>
  <si>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</si>
  <si>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</si>
  <si>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</si>
  <si>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</si>
  <si>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</si>
  <si>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</si>
  <si>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</si>
  <si>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</si>
  <si>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</si>
  <si>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</si>
  <si>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</si>
  <si>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</si>
  <si>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</si>
  <si>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</si>
  <si>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</si>
  <si>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</si>
  <si>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</si>
  <si>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</si>
  <si>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</si>
  <si>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</si>
  <si>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</si>
  <si>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</si>
  <si>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</si>
  <si>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</si>
  <si>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</si>
  <si>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</si>
  <si>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</si>
  <si>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</si>
  <si>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</si>
  <si>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</si>
  <si>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</si>
  <si>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</si>
  <si>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</si>
  <si>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</si>
  <si>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</si>
  <si>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</si>
  <si>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</si>
  <si>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</si>
  <si>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</si>
  <si>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</si>
  <si>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</si>
  <si>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</si>
  <si>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</si>
  <si>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</si>
  <si>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</si>
  <si>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</si>
  <si>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</si>
  <si>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</si>
  <si>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</si>
  <si>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</si>
  <si>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</si>
  <si>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</si>
  <si>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</si>
  <si>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</si>
  <si>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</si>
  <si>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</si>
  <si>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</si>
  <si>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</si>
  <si>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</si>
  <si>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</si>
  <si>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</si>
  <si>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</si>
  <si>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</si>
  <si>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</si>
  <si>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</si>
  <si>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</si>
  <si>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</si>
  <si>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</si>
  <si>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</si>
  <si>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</si>
  <si>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</si>
  <si>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</si>
  <si>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</si>
  <si>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</si>
  <si>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</si>
  <si>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</si>
  <si>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</si>
  <si>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</si>
  <si>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</si>
  <si>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</si>
  <si>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</si>
  <si>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</si>
  <si>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</si>
  <si>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</si>
  <si>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</si>
  <si>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</si>
  <si>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</si>
  <si>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</si>
  <si>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</si>
  <si>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</si>
  <si>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</si>
  <si>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</si>
  <si>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</si>
  <si>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</si>
  <si>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</si>
  <si>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</si>
  <si>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</si>
  <si>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</si>
  <si>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</si>
  <si>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</si>
  <si>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</si>
  <si>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</si>
  <si>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</si>
  <si>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</si>
  <si>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</si>
  <si>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</si>
  <si>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</si>
  <si>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</si>
  <si>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</si>
  <si>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</si>
  <si>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</si>
  <si>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</si>
  <si>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</si>
  <si>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</si>
  <si>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</si>
  <si>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</si>
  <si>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</si>
  <si>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</si>
  <si>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</si>
  <si>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</si>
  <si>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</si>
  <si>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</si>
  <si>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</si>
  <si>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</si>
  <si>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</si>
  <si>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</si>
  <si>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</si>
  <si>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</si>
  <si>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</si>
  <si>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</si>
  <si>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</si>
  <si>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</si>
  <si>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</si>
  <si>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</si>
  <si>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</si>
  <si>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</si>
  <si>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</si>
  <si>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</si>
  <si>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</si>
  <si>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</si>
  <si>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</si>
  <si>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</si>
  <si>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</si>
  <si>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</si>
  <si>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</si>
  <si>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</si>
  <si>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</si>
  <si>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</si>
  <si>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</si>
  <si>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</si>
  <si>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</si>
  <si>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</si>
  <si>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</si>
  <si>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</si>
  <si>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</si>
  <si>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</si>
  <si>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</si>
  <si>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</si>
  <si>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</si>
  <si>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</si>
  <si>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</si>
  <si>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</si>
  <si>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</si>
  <si>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</si>
  <si>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</si>
  <si>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</si>
  <si>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</si>
  <si>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</si>
  <si>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</si>
  <si>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</si>
  <si>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</si>
  <si>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</si>
  <si>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</si>
  <si>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</si>
  <si>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</si>
  <si>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</si>
  <si>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</si>
  <si>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</si>
  <si>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</si>
  <si>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</si>
  <si>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</si>
  <si>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</si>
  <si>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</si>
  <si>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</si>
  <si>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</si>
  <si>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</si>
  <si>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</si>
  <si>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</si>
  <si>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</si>
  <si>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</si>
  <si>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</si>
  <si>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</si>
  <si>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</si>
  <si>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</si>
  <si>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</si>
  <si>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</si>
  <si>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</si>
  <si>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</si>
  <si>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</si>
  <si>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</si>
  <si>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</si>
  <si>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</si>
  <si>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</si>
  <si>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</si>
  <si>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</si>
  <si>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</si>
  <si>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</si>
  <si>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</si>
  <si>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</si>
  <si>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</si>
  <si>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</si>
  <si>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</si>
  <si>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</si>
  <si>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</si>
  <si>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</si>
  <si>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</si>
  <si>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</si>
  <si>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</si>
  <si>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</si>
  <si>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</si>
  <si>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</si>
  <si>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</si>
  <si>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</si>
  <si>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</si>
  <si>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</si>
  <si>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</si>
  <si>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</si>
  <si>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</si>
  <si>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</si>
  <si>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</si>
  <si>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</si>
  <si>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</si>
  <si>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</si>
  <si>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</si>
  <si>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</si>
  <si>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</si>
  <si>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</si>
  <si>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</si>
  <si>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</si>
  <si>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</si>
  <si>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</si>
  <si>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</si>
  <si>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</si>
  <si>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</si>
  <si>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</si>
  <si>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</si>
  <si>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</si>
  <si>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</si>
  <si>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</si>
  <si>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</si>
  <si>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</si>
  <si>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</si>
  <si>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</si>
  <si>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</si>
  <si>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</si>
  <si>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</si>
  <si>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</si>
  <si>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</si>
  <si>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</si>
  <si>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</si>
  <si>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</si>
  <si>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</si>
  <si>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</si>
  <si>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</si>
  <si>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</si>
  <si>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</si>
  <si>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</si>
  <si>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</si>
  <si>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</si>
  <si>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</si>
  <si>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</si>
  <si>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</si>
  <si>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</si>
  <si>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</si>
  <si>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</si>
  <si>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</si>
  <si>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</si>
  <si>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</si>
  <si>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</si>
  <si>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</si>
  <si>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</si>
  <si>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</si>
  <si>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</si>
  <si>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</si>
  <si>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</si>
  <si>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</si>
  <si>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</si>
  <si>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</si>
  <si>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</si>
  <si>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</si>
  <si>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</si>
  <si>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</si>
  <si>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</si>
  <si>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</si>
  <si>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</si>
  <si>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</si>
  <si>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</si>
  <si>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</si>
  <si>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</si>
  <si>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</si>
  <si>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</si>
  <si>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</si>
  <si>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</si>
  <si>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</si>
  <si>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</si>
  <si>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</si>
  <si>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</si>
  <si>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</si>
  <si>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</si>
  <si>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</si>
  <si>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</si>
  <si>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</si>
  <si>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</si>
  <si>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</si>
  <si>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</si>
  <si>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</si>
  <si>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</si>
  <si>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</si>
  <si>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</si>
  <si>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</si>
  <si>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</si>
  <si>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</si>
  <si>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</si>
  <si>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</si>
  <si>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</si>
  <si>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</si>
  <si>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</si>
  <si>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</si>
  <si>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</si>
  <si>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</si>
  <si>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</si>
  <si>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</si>
  <si>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</si>
  <si>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</si>
  <si>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</si>
  <si>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</si>
  <si>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</si>
  <si>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</si>
  <si>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</si>
  <si>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</si>
  <si>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</si>
  <si>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</si>
  <si>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</si>
  <si>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</si>
  <si>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</si>
  <si>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</si>
  <si>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</si>
  <si>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</si>
  <si>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</si>
  <si>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</si>
  <si>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</si>
  <si>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</si>
  <si>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</si>
  <si>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</si>
  <si>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</si>
  <si>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</si>
  <si>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</si>
  <si>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</si>
  <si>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</si>
  <si>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</si>
  <si>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</si>
  <si>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</si>
  <si>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</si>
  <si>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</si>
  <si>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</si>
  <si>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</si>
  <si>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</si>
  <si>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</si>
  <si>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</si>
  <si>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</si>
  <si>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</si>
  <si>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</si>
  <si>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</si>
  <si>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</si>
  <si>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</si>
  <si>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</si>
  <si>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</si>
  <si>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</si>
  <si>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</si>
  <si>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</si>
  <si>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</si>
  <si>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</si>
  <si>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</si>
  <si>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</si>
  <si>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</si>
  <si>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</si>
  <si>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</si>
  <si>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</si>
  <si>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</si>
  <si>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</si>
  <si>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</si>
  <si>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</si>
  <si>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</si>
  <si>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</si>
  <si>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</si>
  <si>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</si>
  <si>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</si>
  <si>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</si>
  <si>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</si>
  <si>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</si>
  <si>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</si>
  <si>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</si>
  <si>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</si>
  <si>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</si>
  <si>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</si>
  <si>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</si>
  <si>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</si>
  <si>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</si>
  <si>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</si>
  <si>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</si>
  <si>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</si>
  <si>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</si>
  <si>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</si>
  <si>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</si>
  <si>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</si>
  <si>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</si>
  <si>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</si>
  <si>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</si>
  <si>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</si>
  <si>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</si>
  <si>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</si>
  <si>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</si>
  <si>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</si>
  <si>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</si>
  <si>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</si>
  <si>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</si>
  <si>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</si>
  <si>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</si>
  <si>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</si>
  <si>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</si>
  <si>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</si>
  <si>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</si>
  <si>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</si>
  <si>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</si>
  <si>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</si>
  <si>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</si>
  <si>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</si>
  <si>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</si>
  <si>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</si>
  <si>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</si>
  <si>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</si>
  <si>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</si>
  <si>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</si>
  <si>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</si>
  <si>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</si>
  <si>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</si>
  <si>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</si>
  <si>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</si>
  <si>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</si>
  <si>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</si>
  <si>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</si>
  <si>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</si>
  <si>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</si>
  <si>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</si>
  <si>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</si>
  <si>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</si>
  <si>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</si>
  <si>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</si>
  <si>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</si>
  <si>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</si>
  <si>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</si>
  <si>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</si>
  <si>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</si>
  <si>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</si>
  <si>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</si>
  <si>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</si>
  <si>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</si>
  <si>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</si>
  <si>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</si>
  <si>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</si>
  <si>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</si>
  <si>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</si>
  <si>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</si>
  <si>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</si>
  <si>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</si>
  <si>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</si>
  <si>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</si>
  <si>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</si>
  <si>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</si>
  <si>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</si>
  <si>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</si>
  <si>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</si>
  <si>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</si>
  <si>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</si>
  <si>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</si>
  <si>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</si>
  <si>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</si>
  <si>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</si>
  <si>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</si>
  <si>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</si>
  <si>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</si>
  <si>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</si>
  <si>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</si>
  <si>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</si>
  <si>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</si>
  <si>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</si>
  <si>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</si>
  <si>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</si>
  <si>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</si>
  <si>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</si>
  <si>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</si>
  <si>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</si>
  <si>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</si>
  <si>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</si>
  <si>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</si>
  <si>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</si>
  <si>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</si>
  <si>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</si>
  <si>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</si>
  <si>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</si>
  <si>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</si>
  <si>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</si>
  <si>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</si>
  <si>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</si>
  <si>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</si>
  <si>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</si>
  <si>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</si>
  <si>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</si>
  <si>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</si>
  <si>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</si>
  <si>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</si>
  <si>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</si>
  <si>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</si>
  <si>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</si>
  <si>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</si>
  <si>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</si>
  <si>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</si>
  <si>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</si>
  <si>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</si>
  <si>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</si>
  <si>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</si>
  <si>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</si>
  <si>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</si>
  <si>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</si>
  <si>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</si>
  <si>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</si>
  <si>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</si>
  <si>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</si>
  <si>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</si>
  <si>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</si>
  <si>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</si>
  <si>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</si>
  <si>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</si>
  <si>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</si>
  <si>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</si>
  <si>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</si>
  <si>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</si>
  <si>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</si>
  <si>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</si>
  <si>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</si>
  <si>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</si>
  <si>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</si>
  <si>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</si>
  <si>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</si>
  <si>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</si>
  <si>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</si>
  <si>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</si>
  <si>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</si>
  <si>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</si>
  <si>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</si>
  <si>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</si>
  <si>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</si>
  <si>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</si>
  <si>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</si>
  <si>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</si>
  <si>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</si>
  <si>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</si>
  <si>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</si>
  <si>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</si>
  <si>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</si>
  <si>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</si>
  <si>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</si>
  <si>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</si>
  <si>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</si>
  <si>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</si>
  <si>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</si>
  <si>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</si>
  <si>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</si>
  <si>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</si>
  <si>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</si>
  <si>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</si>
  <si>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</si>
  <si>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</si>
  <si>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</si>
  <si>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</si>
  <si>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</si>
  <si>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</si>
  <si>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</si>
  <si>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</si>
  <si>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</si>
  <si>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</si>
  <si>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</si>
  <si>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</si>
  <si>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</si>
  <si>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</si>
  <si>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</si>
  <si>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</si>
  <si>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</si>
  <si>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</si>
  <si>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</si>
  <si>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</si>
  <si>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</si>
  <si>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</si>
  <si>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</si>
  <si>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</si>
  <si>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</si>
  <si>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</si>
  <si>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</si>
  <si>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</si>
  <si>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</si>
  <si>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</si>
  <si>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</si>
  <si>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</si>
  <si>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</si>
  <si>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</si>
  <si>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</si>
  <si>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</si>
  <si>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</si>
  <si>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</si>
  <si>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</si>
  <si>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</si>
  <si>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</si>
  <si>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</si>
  <si>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</si>
  <si>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</si>
  <si>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</si>
  <si>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</si>
  <si>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</si>
  <si>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</si>
  <si>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</si>
  <si>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</si>
  <si>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</si>
  <si>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</si>
  <si>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</si>
  <si>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</si>
  <si>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</si>
  <si>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</si>
  <si>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</si>
  <si>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</si>
  <si>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</si>
  <si>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</si>
  <si>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</si>
  <si>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</si>
  <si>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</si>
  <si>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</si>
  <si>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</si>
  <si>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</si>
  <si>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</si>
  <si>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</si>
  <si>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</si>
  <si>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</si>
  <si>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</si>
  <si>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</si>
  <si>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</si>
  <si>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</si>
  <si>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</si>
  <si>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</si>
  <si>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</si>
  <si>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</si>
  <si>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</si>
  <si>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</si>
  <si>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</si>
  <si>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</si>
  <si>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</si>
  <si>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</si>
  <si>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</si>
  <si>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</si>
  <si>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</si>
  <si>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</si>
  <si>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</si>
  <si>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</si>
  <si>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</si>
  <si>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</si>
  <si>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</si>
  <si>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</si>
  <si>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</si>
  <si>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</si>
  <si>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</si>
  <si>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</si>
  <si>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</si>
  <si>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</si>
  <si>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</si>
  <si>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</si>
  <si>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</si>
  <si>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</si>
  <si>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</si>
  <si>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</si>
  <si>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</si>
  <si>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</si>
  <si>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</si>
  <si>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</si>
  <si>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</si>
  <si>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</si>
  <si>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</si>
  <si>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</si>
  <si>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</si>
  <si>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</si>
  <si>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</si>
  <si>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</si>
  <si>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</si>
  <si>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</si>
  <si>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</si>
  <si>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</si>
  <si>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</si>
  <si>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</si>
  <si>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</si>
  <si>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</si>
  <si>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</si>
  <si>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</si>
  <si>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</si>
  <si>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</si>
  <si>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</si>
  <si>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</si>
  <si>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</si>
  <si>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</si>
  <si>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</si>
  <si>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</si>
  <si>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</si>
  <si>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</si>
  <si>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</si>
  <si>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</si>
  <si>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</si>
  <si>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</si>
  <si>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</si>
  <si>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</si>
  <si>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</si>
  <si>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</si>
  <si>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</si>
  <si>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</si>
  <si>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</si>
  <si>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</si>
  <si>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</si>
  <si>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</si>
  <si>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</si>
  <si>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</si>
  <si>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</si>
  <si>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</si>
  <si>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</si>
  <si>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</si>
  <si>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</si>
  <si>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</si>
  <si>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</si>
  <si>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</si>
  <si>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</si>
  <si>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</si>
  <si>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</si>
  <si>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</si>
  <si>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</si>
  <si>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</si>
  <si>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</si>
  <si>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</si>
  <si>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</si>
  <si>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</si>
  <si>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</si>
  <si>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</si>
  <si>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</si>
  <si>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</si>
  <si>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</si>
  <si>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</si>
  <si>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</si>
  <si>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</si>
  <si>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</si>
  <si>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</si>
  <si>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</si>
  <si>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</si>
  <si>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</si>
  <si>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</si>
  <si>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</si>
  <si>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</si>
  <si>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</si>
  <si>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</si>
  <si>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</si>
  <si>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</si>
  <si>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</si>
  <si>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</si>
  <si>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</si>
  <si>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</si>
  <si>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</si>
  <si>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</si>
  <si>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</si>
  <si>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</si>
  <si>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</si>
  <si>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</si>
  <si>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</si>
  <si>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</si>
  <si>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</si>
  <si>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</si>
  <si>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</si>
  <si>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</si>
  <si>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</si>
  <si>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</si>
  <si>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</si>
  <si>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</si>
  <si>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</si>
  <si>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</si>
  <si>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</si>
  <si>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</si>
  <si>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</si>
  <si>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</si>
  <si>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</si>
  <si>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</si>
  <si>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</si>
  <si>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</si>
  <si>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</si>
  <si>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</si>
  <si>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</si>
  <si>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</si>
  <si>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</si>
  <si>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</si>
  <si>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</si>
  <si>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</si>
  <si>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</si>
  <si>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</si>
  <si>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</si>
  <si>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</si>
  <si>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</si>
  <si>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</si>
  <si>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</si>
  <si>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</si>
  <si>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</si>
  <si>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</si>
  <si>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</si>
  <si>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</si>
  <si>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</si>
  <si>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</si>
  <si>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</si>
  <si>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</si>
  <si>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</si>
  <si>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</si>
  <si>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</si>
  <si>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</si>
  <si>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</si>
  <si>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</si>
  <si>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</si>
  <si>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</si>
  <si>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</si>
  <si>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</si>
  <si>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</si>
  <si>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</si>
  <si>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</si>
  <si>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</si>
  <si>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</si>
  <si>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</si>
  <si>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</si>
  <si>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</si>
  <si>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</si>
  <si>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</si>
  <si>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</si>
  <si>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</si>
  <si>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</si>
  <si>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</si>
  <si>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</si>
  <si>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</si>
  <si>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</si>
  <si>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</si>
  <si>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</si>
  <si>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</si>
  <si>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</si>
  <si>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</si>
  <si>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</si>
  <si>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</si>
  <si>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</si>
  <si>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</si>
  <si>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</si>
  <si>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</si>
  <si>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</si>
  <si>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</si>
  <si>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</si>
  <si>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</si>
  <si>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</si>
  <si>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</si>
  <si>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</si>
  <si>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</si>
  <si>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</si>
  <si>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</si>
  <si>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</si>
  <si>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</si>
  <si>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</si>
  <si>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</si>
  <si>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</si>
  <si>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</si>
  <si>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</si>
  <si>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</si>
  <si>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</si>
  <si>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</si>
  <si>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</si>
  <si>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</si>
  <si>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</si>
  <si>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</si>
  <si>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</si>
  <si>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</si>
  <si>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</si>
  <si>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</si>
  <si>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</si>
  <si>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</si>
  <si>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</si>
  <si>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</si>
  <si>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</si>
  <si>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</si>
  <si>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</si>
  <si>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</si>
  <si>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</si>
  <si>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</si>
  <si>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</si>
  <si>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</si>
  <si>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</si>
  <si>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</si>
  <si>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</si>
  <si>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</si>
  <si>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</si>
  <si>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</si>
  <si>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</si>
  <si>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</si>
  <si>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</si>
  <si>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</si>
  <si>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</si>
  <si>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</si>
  <si>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</si>
  <si>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</si>
  <si>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</si>
  <si>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</si>
  <si>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</si>
  <si>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</si>
  <si>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</si>
  <si>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</si>
  <si>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</si>
  <si>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</si>
  <si>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</si>
  <si>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</si>
  <si>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</si>
  <si>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</si>
  <si>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</si>
  <si>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</si>
  <si>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</si>
  <si>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</si>
  <si>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</si>
  <si>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</si>
  <si>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</si>
  <si>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</si>
  <si>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</si>
  <si>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</si>
  <si>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</si>
  <si>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</si>
  <si>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</si>
  <si>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</si>
  <si>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</si>
  <si>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</si>
  <si>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</si>
  <si>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</si>
  <si>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</si>
  <si>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</si>
  <si>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</si>
  <si>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</si>
  <si>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</si>
  <si>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</si>
  <si>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</si>
  <si>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</si>
  <si>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</si>
  <si>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</si>
  <si>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</si>
  <si>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</si>
  <si>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</si>
  <si>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</si>
  <si>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</si>
  <si>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</si>
  <si>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</si>
  <si>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</si>
  <si>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</si>
  <si>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</si>
  <si>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</si>
  <si>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</si>
  <si>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</si>
  <si>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</si>
  <si>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</si>
  <si>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</si>
  <si>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</si>
  <si>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</si>
  <si>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</si>
  <si>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</si>
  <si>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</si>
  <si>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</si>
  <si>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</si>
  <si>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</si>
  <si>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</si>
  <si>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</si>
  <si>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</si>
  <si>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</si>
  <si>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</si>
  <si>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</si>
  <si>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</si>
  <si>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</si>
  <si>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</si>
  <si>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</si>
  <si>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</si>
  <si>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</si>
  <si>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</si>
  <si>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</si>
  <si>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</si>
  <si>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</si>
  <si>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</si>
  <si>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</si>
  <si>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</si>
  <si>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</si>
  <si>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</si>
  <si>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</si>
  <si>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</si>
  <si>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</si>
  <si>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</si>
  <si>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</si>
  <si>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</si>
  <si>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</si>
  <si>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</si>
  <si>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</si>
  <si>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</si>
  <si>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</si>
  <si>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</si>
  <si>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</si>
  <si>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</si>
  <si>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</si>
  <si>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</si>
  <si>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</si>
  <si>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</si>
  <si>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</si>
  <si>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</si>
  <si>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</si>
  <si>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</si>
  <si>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</si>
  <si>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</si>
  <si>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</si>
  <si>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</si>
  <si>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</si>
  <si>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</si>
  <si>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</si>
  <si>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</si>
  <si>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</si>
  <si>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</si>
  <si>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</si>
  <si>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</si>
  <si>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</si>
  <si>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</si>
  <si>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</si>
  <si>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</si>
  <si>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</si>
  <si>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</si>
  <si>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</si>
  <si>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</si>
  <si>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</si>
  <si>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</si>
  <si>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</si>
  <si>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</si>
  <si>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</si>
  <si>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</si>
  <si>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</si>
  <si>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</si>
  <si>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</si>
  <si>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</si>
  <si>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</si>
  <si>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</si>
  <si>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</si>
  <si>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</si>
  <si>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</si>
  <si>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</si>
  <si>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</si>
  <si>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</si>
  <si>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</si>
  <si>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</si>
  <si>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</si>
  <si>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</si>
  <si>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</si>
  <si>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</si>
  <si>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</si>
  <si>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</si>
  <si>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</si>
  <si>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</si>
  <si>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</si>
  <si>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</si>
  <si>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</si>
  <si>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</si>
  <si>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</si>
  <si>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</si>
  <si>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</si>
  <si>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</si>
  <si>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</si>
  <si>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</si>
  <si>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</si>
  <si>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</si>
  <si>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</si>
  <si>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</si>
  <si>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</si>
  <si>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</si>
  <si>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</si>
  <si>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</si>
  <si>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</si>
  <si>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</si>
  <si>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</si>
  <si>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</si>
  <si>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</si>
  <si>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</si>
  <si>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</si>
  <si>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</si>
  <si>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</si>
  <si>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</si>
  <si>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</si>
  <si>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</si>
  <si>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</si>
  <si>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</si>
  <si>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</si>
  <si>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</si>
  <si>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</si>
  <si>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</si>
  <si>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</si>
  <si>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</si>
  <si>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</si>
  <si>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</si>
  <si>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</si>
  <si>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</si>
  <si>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</si>
  <si>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</si>
  <si>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</si>
  <si>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</si>
  <si>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</si>
  <si>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</si>
  <si>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</si>
  <si>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</si>
  <si>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</si>
  <si>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</si>
  <si>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</si>
  <si>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</si>
  <si>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</si>
  <si>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</si>
  <si>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</si>
  <si>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</si>
  <si>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</si>
  <si>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</si>
  <si>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</si>
  <si>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</si>
  <si>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</si>
  <si>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</si>
  <si>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</si>
  <si>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</si>
  <si>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</si>
  <si>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</si>
  <si>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</si>
  <si>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</si>
  <si>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</si>
  <si>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</si>
  <si>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</si>
  <si>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</si>
  <si>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</si>
  <si>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</si>
  <si>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</si>
  <si>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</si>
  <si>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</si>
  <si>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</si>
  <si>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</si>
  <si>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</si>
  <si>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</si>
  <si>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</si>
  <si>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</si>
  <si>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</si>
  <si>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</si>
  <si>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</si>
  <si>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</si>
  <si>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</si>
  <si>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</si>
  <si>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</si>
  <si>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</si>
  <si>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</si>
  <si>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</si>
  <si>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</si>
  <si>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</si>
  <si>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</si>
  <si>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</si>
  <si>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</si>
  <si>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</si>
  <si>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</si>
  <si>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</si>
  <si>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</si>
  <si>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</si>
  <si>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</si>
  <si>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</si>
  <si>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</si>
  <si>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</si>
  <si>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</si>
  <si>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</si>
  <si>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</si>
  <si>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</si>
  <si>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</si>
  <si>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</si>
  <si>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</si>
  <si>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</si>
  <si>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</si>
  <si>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</si>
  <si>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</si>
  <si>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</si>
  <si>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</si>
  <si>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</si>
  <si>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</si>
  <si>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</si>
  <si>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</si>
  <si>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</si>
  <si>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</si>
  <si>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</si>
  <si>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</si>
  <si>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</si>
  <si>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</si>
  <si>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</si>
  <si>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</si>
  <si>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</si>
  <si>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</si>
  <si>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</si>
  <si>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</si>
  <si>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</si>
  <si>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</si>
  <si>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</si>
  <si>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</si>
  <si>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</si>
  <si>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</si>
  <si>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</si>
  <si>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</si>
  <si>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</si>
  <si>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</si>
  <si>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</si>
  <si>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</si>
  <si>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</si>
  <si>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</si>
  <si>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</si>
  <si>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</si>
  <si>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</si>
  <si>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</si>
  <si>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</si>
  <si>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</si>
  <si>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</si>
  <si>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</si>
  <si>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</si>
  <si>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</si>
  <si>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</si>
  <si>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</si>
  <si>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</si>
  <si>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</si>
  <si>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</si>
  <si>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</si>
  <si>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</si>
  <si>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</si>
  <si>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</si>
  <si>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</si>
  <si>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</si>
  <si>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</si>
  <si>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</si>
  <si>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</si>
  <si>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</si>
  <si>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</si>
  <si>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</si>
  <si>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</si>
  <si>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</si>
  <si>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</si>
  <si>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</si>
  <si>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</si>
  <si>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</si>
  <si>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</si>
  <si>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</si>
  <si>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</si>
  <si>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</si>
  <si>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</si>
  <si>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</si>
  <si>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</si>
  <si>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</si>
  <si>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</si>
  <si>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</si>
  <si>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</si>
  <si>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</si>
  <si>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</si>
  <si>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</si>
  <si>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</si>
  <si>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</si>
  <si>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</si>
  <si>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</si>
  <si>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</si>
  <si>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</si>
  <si>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</si>
  <si>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</si>
  <si>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</si>
  <si>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</si>
  <si>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</si>
  <si>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</si>
  <si>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</si>
  <si>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</si>
  <si>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</si>
  <si>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</si>
  <si>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</si>
  <si>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</si>
  <si>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</si>
  <si>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</si>
  <si>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</si>
  <si>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</si>
  <si>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</si>
  <si>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</si>
  <si>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</si>
  <si>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</si>
  <si>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</si>
  <si>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</si>
  <si>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</si>
  <si>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</si>
  <si>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</si>
  <si>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</si>
  <si>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</si>
  <si>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</si>
  <si>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</si>
  <si>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</si>
  <si>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</si>
  <si>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</si>
  <si>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</si>
  <si>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</si>
  <si>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</si>
  <si>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</si>
  <si>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</si>
  <si>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</si>
  <si>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</si>
  <si>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</si>
  <si>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</si>
  <si>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</si>
  <si>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</si>
  <si>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</si>
  <si>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</si>
  <si>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</si>
  <si>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</si>
  <si>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</si>
  <si>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</si>
  <si>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</si>
  <si>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</si>
  <si>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</si>
  <si>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</si>
  <si>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</si>
  <si>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</si>
  <si>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</si>
  <si>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</si>
  <si>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</si>
  <si>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</si>
  <si>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</si>
  <si>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</si>
  <si>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</si>
  <si>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</si>
  <si>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</si>
  <si>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</si>
  <si>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</si>
  <si>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</si>
  <si>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</si>
  <si>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</si>
  <si>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</si>
  <si>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</si>
  <si>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</si>
  <si>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</si>
  <si>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</si>
  <si>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</si>
  <si>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</si>
  <si>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</si>
  <si>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</si>
  <si>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</si>
  <si>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</si>
  <si>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</si>
  <si>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</si>
  <si>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</si>
  <si>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</si>
  <si>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</si>
  <si>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</si>
  <si>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</si>
  <si>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</si>
  <si>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</si>
  <si>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</si>
  <si>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</si>
  <si>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</si>
  <si>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</si>
  <si>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</si>
  <si>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</si>
  <si>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</si>
  <si>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</si>
  <si>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</si>
  <si>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</si>
  <si>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</si>
  <si>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</si>
  <si>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</si>
  <si>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</si>
  <si>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</si>
  <si>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</si>
  <si>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</si>
  <si>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</si>
  <si>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</si>
  <si>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</si>
  <si>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</si>
  <si>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</si>
  <si>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</si>
  <si>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</si>
  <si>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</si>
  <si>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</si>
  <si>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</si>
  <si>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</si>
  <si>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</si>
  <si>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</si>
  <si>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</si>
  <si>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</si>
  <si>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</si>
  <si>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</si>
  <si>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</si>
  <si>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</si>
  <si>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</si>
  <si>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</si>
  <si>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</si>
  <si>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</si>
  <si>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</si>
  <si>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</si>
  <si>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</si>
  <si>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</si>
  <si>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</si>
  <si>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</si>
  <si>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</si>
  <si>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</si>
  <si>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</si>
  <si>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</si>
  <si>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</si>
  <si>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</si>
  <si>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</si>
  <si>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</si>
  <si>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</si>
  <si>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</si>
  <si>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</si>
  <si>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</si>
  <si>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</si>
  <si>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</si>
  <si>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</si>
  <si>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</si>
  <si>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</si>
  <si>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</si>
  <si>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</si>
  <si>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</si>
  <si>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</si>
  <si>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</si>
  <si>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</si>
  <si>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</si>
  <si>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</si>
  <si>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</si>
  <si>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</si>
  <si>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</si>
  <si>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</si>
  <si>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</si>
  <si>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</si>
  <si>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</si>
  <si>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</si>
  <si>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</si>
  <si>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</si>
  <si>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</si>
  <si>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</si>
  <si>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</si>
  <si>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</si>
  <si>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</si>
  <si>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</si>
  <si>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</si>
  <si>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</si>
  <si>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</si>
  <si>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</si>
  <si>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</si>
  <si>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</si>
  <si>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</si>
  <si>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</si>
  <si>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</si>
  <si>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</si>
  <si>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</si>
  <si>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</si>
  <si>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</si>
  <si>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</si>
  <si>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</si>
  <si>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</si>
  <si>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</si>
  <si>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</si>
  <si>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</si>
  <si>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</si>
  <si>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</si>
  <si>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</si>
  <si>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</si>
  <si>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</si>
  <si>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</si>
  <si>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</si>
  <si>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</si>
  <si>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</si>
  <si>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</si>
  <si>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</si>
  <si>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</si>
  <si>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</si>
  <si>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</si>
  <si>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</si>
  <si>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</si>
  <si>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</si>
  <si>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</si>
  <si>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</si>
  <si>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</si>
  <si>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</si>
  <si>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</si>
  <si>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</si>
  <si>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</si>
  <si>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</si>
  <si>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</si>
  <si>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</si>
  <si>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</si>
  <si>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</si>
  <si>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</si>
  <si>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</si>
  <si>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</si>
  <si>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</si>
  <si>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</si>
  <si>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</si>
  <si>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</si>
  <si>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</si>
  <si>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</si>
  <si>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</si>
  <si>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</si>
  <si>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</si>
  <si>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</si>
  <si>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</si>
  <si>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</si>
  <si>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</si>
  <si>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</si>
  <si>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</si>
  <si>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</si>
  <si>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</si>
  <si>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</si>
  <si>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</si>
  <si>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</si>
  <si>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</si>
  <si>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</si>
  <si>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</si>
  <si>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</si>
  <si>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</si>
  <si>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</si>
  <si>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</si>
  <si>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</si>
  <si>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</si>
  <si>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</si>
  <si>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</si>
  <si>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</si>
  <si>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</si>
  <si>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</si>
  <si>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</si>
  <si>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</si>
  <si>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</si>
  <si>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</si>
  <si>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</si>
  <si>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</si>
  <si>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</si>
  <si>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</si>
  <si>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</si>
  <si>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</si>
  <si>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</si>
  <si>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</si>
  <si>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</si>
  <si>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</si>
  <si>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</si>
  <si>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</si>
  <si>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</si>
  <si>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</si>
  <si>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</si>
  <si>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</si>
  <si>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</si>
  <si>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</si>
  <si>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</si>
  <si>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</si>
  <si>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</si>
  <si>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</si>
  <si>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</si>
  <si>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</si>
  <si>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</si>
  <si>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</si>
  <si>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</si>
  <si>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</si>
  <si>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</si>
  <si>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</si>
  <si>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</si>
  <si>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</si>
  <si>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</si>
  <si>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</si>
  <si>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</si>
  <si>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</si>
  <si>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</si>
  <si>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</si>
  <si>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</si>
  <si>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</si>
  <si>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</si>
  <si>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</si>
  <si>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</si>
  <si>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</si>
  <si>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</si>
  <si>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</si>
  <si>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</si>
  <si>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</si>
  <si>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</si>
  <si>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</si>
  <si>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</si>
  <si>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</si>
  <si>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</si>
  <si>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</si>
  <si>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</si>
  <si>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</si>
  <si>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</si>
  <si>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</si>
  <si>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</si>
  <si>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</si>
  <si>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</si>
  <si>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</si>
  <si>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</si>
  <si>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</si>
  <si>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</si>
  <si>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</si>
  <si>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</si>
  <si>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</si>
  <si>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</si>
  <si>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</si>
  <si>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</si>
  <si>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</si>
  <si>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</si>
  <si>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</si>
  <si>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</si>
  <si>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</si>
  <si>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</si>
  <si>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</si>
  <si>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</si>
  <si>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</si>
  <si>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</si>
  <si>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</si>
  <si>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</si>
  <si>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</si>
  <si>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</si>
  <si>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</si>
  <si>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</si>
  <si>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</si>
  <si>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</si>
  <si>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</si>
  <si>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</si>
  <si>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</si>
  <si>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</si>
  <si>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</si>
  <si>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</si>
  <si>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</si>
  <si>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</si>
  <si>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</si>
  <si>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</si>
  <si>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</si>
  <si>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</si>
  <si>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</si>
  <si>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</si>
  <si>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</si>
  <si>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</si>
  <si>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</si>
  <si>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</si>
  <si>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</si>
  <si>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</si>
  <si>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</si>
  <si>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</si>
  <si>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</si>
  <si>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</si>
  <si>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</si>
  <si>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</si>
  <si>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</si>
  <si>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</si>
  <si>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</si>
  <si>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</si>
  <si>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</si>
  <si>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</si>
  <si>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</si>
  <si>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</si>
  <si>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</si>
  <si>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</si>
  <si>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</si>
  <si>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</si>
  <si>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</si>
  <si>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</si>
  <si>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</si>
  <si>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</si>
  <si>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</si>
  <si>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</si>
  <si>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</si>
  <si>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</si>
  <si>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</si>
  <si>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</si>
  <si>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</si>
  <si>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</si>
  <si>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</si>
  <si>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</si>
  <si>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</si>
  <si>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</si>
  <si>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</si>
  <si>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</si>
  <si>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</si>
  <si>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</si>
  <si>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</si>
  <si>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</si>
  <si>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</si>
  <si>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</si>
  <si>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</si>
  <si>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</si>
  <si>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</si>
  <si>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</si>
  <si>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</si>
  <si>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</si>
  <si>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</si>
  <si>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</si>
  <si>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</si>
  <si>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</si>
  <si>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</si>
  <si>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</si>
  <si>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</si>
  <si>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</si>
  <si>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</si>
  <si>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</si>
  <si>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</si>
  <si>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</si>
  <si>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</si>
  <si>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</si>
  <si>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</si>
  <si>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</si>
  <si>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</si>
  <si>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</si>
  <si>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</si>
  <si>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</si>
  <si>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</si>
  <si>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</si>
  <si>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</si>
  <si>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</si>
  <si>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</si>
  <si>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</si>
  <si>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</si>
  <si>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</si>
  <si>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</si>
  <si>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</si>
  <si>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</si>
  <si>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</si>
  <si>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</si>
  <si>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</si>
  <si>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</si>
  <si>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</si>
  <si>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</si>
  <si>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</si>
  <si>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</si>
  <si>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</si>
  <si>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</si>
  <si>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</si>
  <si>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</si>
  <si>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</si>
  <si>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</si>
  <si>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</si>
  <si>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</si>
  <si>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</si>
  <si>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</si>
  <si>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</si>
  <si>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</si>
  <si>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</si>
  <si>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</si>
  <si>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</si>
  <si>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</si>
  <si>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</si>
  <si>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</si>
  <si>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</si>
  <si>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</si>
  <si>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</si>
  <si>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</si>
  <si>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</si>
  <si>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</si>
  <si>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</si>
  <si>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</si>
  <si>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</si>
  <si>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</si>
  <si>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</si>
  <si>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</si>
  <si>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</si>
  <si>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</si>
  <si>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</si>
  <si>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</si>
  <si>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</si>
  <si>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</si>
  <si>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</si>
  <si>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</si>
  <si>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</si>
  <si>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</si>
  <si>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</si>
  <si>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</si>
  <si>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</si>
  <si>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</si>
  <si>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</si>
  <si>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</si>
  <si>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</si>
  <si>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</si>
  <si>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</si>
  <si>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</si>
  <si>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</si>
  <si>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</si>
  <si>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</si>
  <si>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</si>
  <si>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</si>
  <si>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</si>
  <si>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</si>
  <si>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</si>
  <si>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</si>
  <si>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</si>
  <si>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</si>
  <si>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</si>
  <si>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</si>
  <si>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</si>
  <si>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</si>
  <si>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</si>
  <si>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</si>
  <si>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</si>
  <si>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</si>
  <si>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</si>
  <si>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</si>
  <si>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</si>
  <si>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</si>
  <si>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</si>
  <si>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</si>
  <si>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</si>
  <si>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</si>
  <si>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</si>
  <si>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</si>
  <si>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</si>
  <si>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</si>
  <si>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</si>
  <si>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</si>
  <si>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</si>
  <si>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</si>
  <si>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</si>
  <si>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</si>
  <si>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</si>
  <si>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</si>
  <si>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</si>
  <si>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</si>
  <si>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</si>
  <si>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</si>
  <si>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</si>
  <si>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</si>
  <si>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</si>
  <si>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</si>
  <si>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</si>
  <si>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</si>
  <si>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</si>
  <si>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</si>
  <si>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</si>
  <si>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</si>
  <si>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</si>
  <si>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</si>
  <si>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</si>
  <si>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</si>
  <si>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</si>
  <si>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</si>
  <si>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</si>
  <si>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</si>
  <si>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</si>
  <si>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</si>
  <si>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</si>
  <si>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</si>
  <si>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</si>
  <si>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</si>
  <si>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</si>
  <si>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</si>
  <si>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</si>
  <si>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</si>
  <si>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</si>
  <si>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</si>
  <si>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</si>
  <si>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</si>
  <si>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</si>
  <si>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</si>
  <si>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</si>
  <si>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</si>
  <si>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</si>
  <si>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</si>
  <si>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</si>
  <si>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</si>
  <si>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</si>
  <si>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</si>
  <si>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</si>
  <si>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</si>
  <si>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</si>
  <si>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</si>
  <si>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</si>
  <si>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</si>
  <si>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</si>
  <si>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</si>
  <si>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</si>
  <si>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</si>
  <si>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</si>
  <si>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</si>
  <si>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</si>
  <si>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</si>
  <si>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</si>
  <si>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</si>
  <si>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</si>
  <si>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</si>
  <si>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</si>
  <si>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</si>
  <si>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</si>
  <si>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</si>
  <si>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</si>
  <si>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</si>
  <si>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</si>
  <si>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</si>
  <si>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</si>
  <si>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</si>
  <si>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</si>
  <si>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</si>
  <si>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</si>
  <si>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</si>
  <si>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</si>
  <si>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</si>
  <si>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</si>
  <si>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</si>
  <si>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</si>
  <si>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</si>
  <si>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</si>
  <si>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</si>
  <si>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</si>
  <si>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</si>
  <si>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</si>
  <si>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</si>
  <si>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</si>
  <si>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</si>
  <si>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</si>
  <si>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</si>
  <si>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</si>
  <si>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</si>
  <si>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</si>
  <si>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</si>
  <si>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</si>
  <si>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</si>
  <si>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</si>
  <si>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</si>
  <si>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</si>
  <si>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</si>
  <si>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</si>
  <si>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</si>
  <si>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</si>
  <si>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</si>
  <si>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</si>
  <si>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</si>
  <si>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</si>
  <si>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</si>
  <si>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</si>
  <si>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</si>
  <si>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</si>
  <si>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</si>
  <si>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</si>
  <si>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</si>
  <si>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</si>
  <si>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</si>
  <si>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</si>
  <si>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</si>
  <si>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</si>
  <si>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</si>
  <si>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</si>
  <si>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</si>
  <si>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</si>
  <si>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</si>
  <si>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</si>
  <si>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</si>
  <si>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</si>
  <si>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</si>
  <si>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</si>
  <si>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</si>
  <si>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</si>
  <si>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</si>
  <si>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</si>
  <si>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</si>
  <si>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</si>
  <si>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</si>
  <si>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</si>
  <si>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</si>
  <si>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</si>
  <si>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</si>
  <si>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</si>
  <si>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</si>
  <si>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</si>
  <si>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</si>
  <si>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</si>
  <si>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</si>
  <si>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</si>
  <si>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</si>
  <si>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</si>
  <si>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</si>
  <si>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</si>
  <si>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</si>
  <si>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</si>
  <si>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</si>
  <si>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</si>
  <si>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</si>
  <si>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</si>
  <si>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</si>
  <si>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</si>
  <si>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</si>
  <si>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</si>
  <si>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</si>
  <si>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</si>
  <si>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</si>
  <si>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</si>
  <si>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</si>
  <si>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</si>
  <si>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</si>
  <si>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</si>
  <si>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</si>
  <si>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</si>
  <si>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</si>
  <si>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</si>
  <si>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</si>
  <si>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</si>
  <si>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</si>
  <si>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</si>
  <si>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</si>
  <si>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</si>
  <si>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</si>
  <si>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</si>
  <si>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</si>
  <si>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</si>
  <si>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</si>
  <si>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</si>
  <si>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</si>
  <si>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</si>
  <si>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</si>
  <si>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</si>
  <si>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</si>
  <si>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</si>
  <si>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</si>
  <si>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</si>
  <si>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</si>
  <si>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</si>
  <si>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</si>
  <si>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</si>
  <si>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</si>
  <si>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</si>
  <si>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</si>
  <si>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</si>
  <si>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</si>
  <si>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</si>
  <si>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</si>
  <si>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</si>
  <si>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</si>
  <si>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</si>
  <si>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</si>
  <si>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</si>
  <si>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</si>
  <si>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</si>
  <si>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</si>
  <si>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</si>
  <si>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</si>
  <si>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</si>
  <si>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</si>
  <si>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</si>
  <si>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</si>
  <si>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</si>
  <si>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</si>
  <si>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</si>
  <si>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</si>
  <si>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</si>
  <si>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</si>
  <si>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</si>
  <si>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</si>
  <si>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</si>
  <si>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</si>
  <si>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</si>
  <si>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</si>
  <si>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</si>
  <si>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</si>
  <si>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</si>
  <si>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</si>
  <si>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</si>
  <si>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</si>
  <si>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</si>
  <si>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</si>
  <si>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</si>
  <si>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</si>
  <si>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</si>
  <si>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</si>
  <si>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</si>
  <si>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</si>
  <si>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</si>
  <si>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</si>
  <si>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</si>
  <si>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</si>
  <si>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</si>
  <si>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</si>
  <si>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</si>
  <si>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</si>
  <si>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</si>
  <si>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</si>
  <si>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</si>
  <si>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</si>
  <si>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</si>
  <si>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</si>
  <si>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</si>
  <si>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</si>
  <si>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</si>
  <si>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</si>
  <si>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</si>
  <si>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</si>
  <si>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</si>
  <si>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</si>
  <si>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</si>
  <si>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</si>
  <si>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</si>
  <si>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</si>
  <si>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</si>
  <si>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</si>
  <si>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</si>
  <si>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</si>
  <si>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</si>
  <si>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</si>
  <si>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</si>
  <si>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</si>
  <si>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</si>
  <si>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</si>
  <si>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</si>
  <si>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</si>
  <si>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</si>
  <si>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</si>
  <si>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</si>
  <si>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</si>
  <si>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</si>
  <si>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</si>
  <si>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</si>
  <si>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</si>
  <si>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</si>
  <si>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</si>
  <si>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</si>
  <si>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</si>
  <si>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</si>
  <si>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</si>
  <si>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</si>
  <si>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</si>
  <si>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</si>
  <si>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</si>
  <si>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</si>
  <si>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</si>
  <si>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</si>
  <si>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</si>
  <si>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</si>
  <si>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</si>
  <si>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</si>
  <si>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</si>
  <si>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</si>
  <si>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</si>
  <si>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</si>
  <si>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</si>
  <si>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</si>
  <si>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</si>
  <si>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</si>
  <si>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</si>
  <si>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</si>
  <si>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</si>
  <si>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</si>
  <si>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</si>
  <si>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</si>
  <si>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</si>
  <si>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</si>
  <si>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</si>
  <si>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</si>
  <si>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</si>
  <si>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</si>
  <si>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</si>
  <si>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</si>
  <si>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</si>
  <si>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</si>
  <si>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</si>
  <si>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</si>
  <si>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</si>
  <si>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</si>
  <si>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</si>
  <si>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</si>
  <si>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</si>
  <si>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</si>
  <si>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</si>
  <si>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</si>
  <si>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</si>
  <si>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</si>
  <si>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</si>
  <si>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</si>
  <si>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</si>
  <si>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</si>
  <si>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</si>
  <si>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</si>
  <si>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</si>
  <si>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</si>
  <si>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</si>
  <si>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</si>
  <si>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</si>
  <si>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</si>
  <si>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</si>
  <si>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</si>
  <si>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</si>
  <si>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</si>
  <si>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</si>
  <si>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</si>
  <si>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</si>
  <si>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</si>
  <si>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</si>
  <si>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</si>
  <si>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</si>
  <si>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</si>
  <si>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</si>
  <si>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</si>
  <si>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</si>
  <si>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</si>
  <si>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</si>
  <si>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</si>
  <si>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</si>
  <si>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</si>
  <si>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</si>
  <si>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</si>
  <si>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</si>
  <si>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</si>
  <si>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</si>
  <si>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</si>
  <si>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</si>
  <si>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</si>
  <si>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</si>
  <si>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</si>
  <si>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</si>
  <si>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</si>
  <si>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</si>
  <si>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</si>
  <si>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</si>
  <si>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</si>
  <si>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</si>
  <si>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</si>
  <si>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</si>
  <si>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</si>
  <si>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</si>
  <si>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</si>
  <si>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</si>
  <si>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</si>
  <si>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</si>
  <si>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</si>
  <si>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</si>
  <si>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</si>
  <si>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</si>
  <si>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</si>
  <si>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</si>
  <si>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</si>
  <si>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</si>
  <si>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</si>
  <si>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</si>
  <si>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</si>
  <si>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</si>
  <si>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</si>
  <si>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</si>
  <si>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</si>
  <si>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</si>
  <si>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</si>
  <si>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</si>
  <si>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</si>
  <si>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</si>
  <si>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</si>
  <si>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</si>
  <si>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</si>
  <si>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</si>
  <si>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</si>
  <si>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</si>
  <si>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</si>
  <si>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</si>
  <si>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</si>
  <si>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</si>
  <si>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</si>
  <si>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</si>
  <si>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</si>
  <si>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</si>
  <si>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</si>
  <si>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</si>
  <si>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</si>
  <si>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</si>
  <si>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</si>
  <si>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</si>
  <si>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</si>
  <si>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</si>
  <si>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</si>
  <si>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</si>
  <si>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</si>
  <si>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</si>
  <si>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</si>
  <si>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</si>
  <si>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</si>
  <si>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</si>
  <si>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</si>
  <si>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</si>
  <si>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</si>
  <si>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</si>
  <si>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</si>
  <si>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</si>
  <si>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</si>
  <si>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</si>
  <si>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</si>
  <si>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</si>
  <si>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</si>
  <si>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</si>
  <si>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</si>
  <si>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</si>
  <si>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</si>
  <si>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</si>
  <si>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</si>
  <si>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</si>
  <si>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</si>
  <si>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</si>
  <si>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</si>
  <si>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</si>
  <si>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</si>
  <si>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</si>
  <si>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</si>
  <si>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</si>
  <si>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</si>
  <si>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</si>
  <si>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</si>
  <si>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</si>
  <si>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</si>
  <si>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</si>
  <si>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</si>
  <si>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</si>
  <si>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</si>
  <si>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</si>
  <si>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</si>
  <si>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</si>
  <si>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</si>
  <si>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</si>
  <si>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</si>
  <si>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</si>
  <si>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</si>
  <si>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</si>
  <si>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</si>
  <si>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</si>
  <si>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</si>
  <si>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</si>
  <si>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</si>
  <si>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</si>
  <si>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</si>
  <si>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</si>
  <si>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</si>
  <si>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</si>
  <si>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</si>
  <si>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</si>
  <si>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</si>
  <si>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</si>
  <si>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</si>
  <si>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</si>
  <si>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</si>
  <si>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</si>
  <si>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</si>
  <si>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</si>
  <si>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</si>
  <si>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</si>
  <si>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</si>
  <si>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</si>
  <si>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</si>
  <si>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</si>
  <si>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</si>
  <si>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</si>
  <si>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</si>
  <si>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</si>
  <si>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</si>
  <si>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</si>
  <si>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</si>
  <si>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</si>
  <si>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</si>
  <si>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</si>
  <si>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</si>
  <si>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</si>
  <si>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</si>
  <si>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</si>
  <si>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</si>
  <si>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</si>
  <si>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</si>
  <si>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</si>
  <si>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</si>
  <si>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</si>
  <si>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</si>
  <si>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</si>
  <si>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</si>
  <si>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</si>
  <si>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</si>
  <si>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</si>
  <si>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</si>
  <si>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</si>
  <si>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</si>
  <si>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</si>
  <si>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</si>
  <si>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</si>
  <si>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</si>
  <si>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</si>
  <si>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</si>
  <si>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</si>
  <si>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</si>
  <si>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</si>
  <si>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</si>
  <si>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</si>
  <si>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</si>
  <si>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</si>
  <si>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</si>
  <si>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</si>
  <si>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</si>
  <si>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</si>
  <si>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</si>
  <si>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</si>
  <si>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</si>
  <si>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</si>
  <si>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</si>
  <si>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</si>
  <si>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</si>
  <si>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</si>
  <si>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</si>
  <si>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</si>
  <si>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</si>
  <si>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</si>
  <si>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</si>
  <si>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</si>
  <si>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</si>
  <si>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</si>
  <si>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</si>
  <si>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</si>
  <si>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</si>
  <si>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</si>
  <si>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</si>
  <si>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</si>
  <si>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</si>
  <si>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</si>
  <si>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</si>
  <si>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</si>
  <si>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</si>
  <si>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</si>
  <si>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</si>
  <si>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</si>
  <si>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</si>
  <si>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</si>
  <si>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</si>
  <si>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</si>
  <si>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</si>
  <si>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</si>
  <si>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</si>
  <si>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</si>
  <si>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</si>
  <si>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</si>
  <si>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</si>
  <si>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</si>
  <si>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</si>
  <si>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</si>
  <si>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</si>
  <si>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</si>
  <si>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</si>
  <si>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</si>
  <si>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</si>
  <si>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</si>
  <si>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</si>
  <si>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</si>
  <si>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</si>
  <si>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</si>
  <si>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</si>
  <si>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</si>
  <si>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</si>
  <si>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</si>
  <si>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</si>
  <si>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</si>
  <si>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</si>
  <si>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</si>
  <si>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</si>
  <si>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</si>
  <si>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</si>
  <si>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</si>
  <si>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</si>
  <si>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</si>
  <si>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</si>
  <si>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</si>
  <si>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</si>
  <si>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</si>
  <si>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</si>
  <si>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</si>
  <si>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</si>
  <si>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</si>
  <si>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</si>
  <si>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</si>
  <si>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</si>
  <si>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</si>
  <si>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</si>
  <si>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</si>
  <si>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</si>
  <si>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</si>
  <si>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</si>
  <si>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</si>
  <si>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</si>
  <si>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</si>
  <si>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</si>
  <si>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</si>
  <si>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</si>
  <si>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</si>
  <si>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</si>
  <si>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</si>
  <si>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</si>
  <si>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</si>
  <si>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</si>
  <si>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</si>
  <si>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</si>
  <si>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</si>
  <si>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</si>
  <si>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</si>
  <si>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</si>
  <si>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</si>
  <si>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</si>
  <si>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</si>
  <si>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</si>
  <si>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</si>
  <si>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</si>
  <si>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</si>
  <si>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</si>
  <si>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</si>
  <si>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</si>
  <si>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</si>
  <si>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</si>
  <si>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</si>
  <si>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</si>
  <si>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</si>
  <si>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</si>
  <si>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</si>
  <si>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</si>
  <si>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</si>
  <si>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</si>
  <si>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</si>
  <si>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</si>
  <si>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</si>
  <si>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</si>
  <si>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</si>
  <si>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</si>
  <si>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</si>
  <si>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</si>
  <si>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</si>
  <si>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</si>
  <si>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</si>
  <si>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</si>
  <si>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</si>
  <si>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</si>
  <si>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</si>
  <si>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</si>
  <si>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</si>
  <si>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</si>
  <si>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</si>
  <si>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</si>
  <si>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</si>
  <si>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</si>
  <si>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</si>
  <si>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</si>
  <si>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</si>
  <si>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</si>
  <si>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</si>
  <si>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</si>
  <si>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</si>
  <si>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</si>
  <si>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</si>
  <si>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</si>
  <si>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</si>
  <si>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</si>
  <si>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</si>
  <si>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</si>
  <si>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</si>
  <si>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</si>
  <si>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</si>
  <si>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</si>
  <si>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</si>
  <si>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</si>
  <si>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</si>
  <si>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</si>
  <si>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</si>
  <si>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</si>
  <si>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</si>
  <si>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</si>
  <si>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</si>
  <si>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</si>
  <si>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</si>
  <si>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</si>
  <si>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</si>
  <si>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</si>
  <si>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</si>
  <si>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</si>
  <si>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</si>
  <si>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</si>
  <si>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</si>
  <si>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</si>
  <si>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</si>
  <si>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</si>
  <si>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</si>
  <si>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</si>
  <si>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</si>
  <si>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</si>
  <si>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</si>
  <si>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</si>
  <si>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</si>
  <si>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</si>
  <si>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</si>
  <si>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</si>
  <si>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</si>
  <si>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</si>
  <si>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</si>
  <si>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</si>
  <si>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</si>
  <si>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</si>
  <si>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</si>
  <si>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</si>
  <si>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</si>
  <si>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</si>
  <si>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</si>
  <si>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</si>
  <si>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</si>
  <si>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</si>
  <si>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</si>
  <si>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</si>
  <si>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</si>
  <si>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</si>
  <si>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</si>
  <si>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</si>
  <si>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</si>
  <si>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</si>
  <si>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</si>
  <si>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</si>
  <si>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</si>
  <si>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</si>
  <si>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</si>
  <si>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</si>
  <si>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</si>
  <si>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</si>
  <si>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</si>
  <si>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</si>
  <si>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</si>
  <si>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</si>
  <si>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</si>
  <si>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</si>
  <si>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</si>
  <si>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</si>
  <si>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</si>
  <si>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</si>
  <si>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</si>
  <si>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</si>
  <si>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</si>
  <si>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</si>
  <si>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</si>
  <si>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</si>
  <si>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</si>
  <si>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</si>
  <si>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</si>
  <si>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</si>
  <si>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</si>
  <si>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</si>
  <si>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</si>
  <si>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</si>
  <si>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</si>
  <si>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</si>
  <si>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</si>
  <si>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</si>
  <si>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</si>
  <si>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</si>
  <si>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</si>
  <si>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</si>
  <si>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</si>
  <si>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</si>
  <si>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</si>
  <si>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</si>
  <si>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</si>
  <si>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</si>
  <si>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</si>
  <si>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</si>
  <si>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</si>
  <si>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</si>
  <si>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</si>
  <si>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</si>
  <si>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</si>
  <si>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</si>
  <si>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</si>
  <si>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</si>
  <si>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</si>
  <si>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</si>
  <si>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</si>
  <si>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</si>
  <si>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</si>
  <si>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</si>
  <si>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</si>
  <si>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</si>
  <si>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</si>
  <si>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</si>
  <si>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</si>
  <si>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</si>
  <si>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</si>
  <si>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</si>
  <si>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</si>
  <si>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</si>
  <si>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</si>
  <si>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</si>
  <si>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</si>
  <si>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</si>
  <si>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</si>
  <si>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</si>
  <si>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</si>
  <si>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</si>
  <si>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</si>
  <si>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</si>
  <si>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</si>
  <si>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</si>
  <si>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</si>
  <si>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</si>
  <si>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</si>
  <si>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</si>
  <si>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</si>
  <si>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</si>
  <si>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</si>
  <si>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</si>
  <si>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</si>
  <si>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</si>
  <si>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</si>
  <si>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</si>
  <si>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</si>
  <si>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</si>
  <si>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</si>
  <si>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</si>
  <si>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</si>
  <si>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</si>
  <si>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</si>
  <si>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</si>
  <si>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</si>
  <si>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</si>
  <si>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</si>
  <si>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</si>
  <si>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</si>
  <si>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</si>
  <si>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</si>
  <si>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</si>
  <si>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</si>
  <si>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</si>
  <si>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</si>
  <si>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</si>
  <si>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</si>
  <si>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</si>
  <si>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</si>
  <si>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</si>
  <si>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</si>
  <si>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</si>
  <si>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</si>
  <si>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</si>
  <si>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</si>
  <si>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</si>
  <si>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</si>
  <si>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</si>
  <si>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</si>
  <si>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</si>
  <si>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</si>
  <si>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</si>
  <si>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</si>
  <si>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</si>
  <si>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</si>
  <si>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</si>
  <si>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</si>
  <si>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</si>
  <si>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</si>
  <si>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</si>
  <si>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</si>
  <si>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</si>
  <si>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</si>
  <si>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</si>
  <si>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</si>
  <si>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</si>
  <si>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</si>
  <si>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</si>
  <si>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</si>
  <si>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</si>
  <si>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</si>
  <si>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</si>
  <si>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</si>
  <si>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</si>
  <si>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</si>
  <si>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</si>
  <si>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</si>
  <si>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</si>
  <si>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</si>
  <si>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</si>
  <si>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</si>
  <si>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</si>
  <si>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</si>
  <si>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</si>
  <si>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</si>
  <si>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</si>
  <si>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</si>
  <si>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</si>
  <si>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</si>
  <si>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</si>
  <si>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</si>
  <si>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</si>
  <si>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</si>
  <si>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</si>
  <si>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</si>
  <si>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</si>
  <si>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</si>
  <si>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</si>
  <si>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</si>
  <si>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</si>
  <si>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</si>
  <si>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</si>
  <si>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</si>
  <si>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</si>
  <si>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</si>
  <si>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</si>
  <si>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</si>
  <si>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</si>
  <si>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</si>
  <si>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</si>
  <si>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</si>
  <si>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</si>
  <si>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</si>
  <si>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</si>
  <si>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</si>
  <si>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</si>
  <si>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</si>
  <si>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</si>
  <si>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</si>
  <si>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</si>
  <si>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</si>
  <si>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</si>
  <si>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</si>
  <si>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</si>
  <si>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</si>
  <si>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</si>
  <si>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</si>
  <si>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</si>
  <si>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</si>
  <si>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</si>
  <si>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</si>
  <si>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</si>
  <si>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</si>
  <si>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</si>
  <si>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</si>
  <si>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</si>
  <si>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</si>
  <si>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</si>
  <si>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</si>
  <si>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</si>
  <si>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</si>
  <si>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</si>
  <si>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</si>
  <si>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</si>
  <si>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</si>
  <si>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</si>
  <si>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</si>
  <si>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</si>
  <si>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</si>
  <si>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</si>
  <si>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</si>
  <si>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</si>
  <si>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</si>
  <si>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</si>
  <si>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</si>
  <si>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</si>
  <si>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</si>
  <si>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</si>
  <si>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</si>
  <si>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</si>
  <si>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</si>
  <si>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</si>
  <si>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</si>
  <si>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</si>
  <si>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</si>
  <si>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</si>
  <si>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</si>
  <si>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</si>
  <si>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</si>
  <si>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</si>
  <si>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</si>
  <si>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</si>
  <si>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</si>
  <si>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</si>
  <si>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</si>
  <si>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</si>
  <si>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</si>
  <si>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</si>
  <si>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</si>
  <si>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</si>
  <si>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</si>
  <si>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</si>
  <si>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</si>
  <si>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</si>
  <si>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</si>
  <si>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</si>
  <si>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</si>
  <si>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</si>
  <si>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</si>
  <si>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</si>
  <si>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</si>
  <si>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</si>
  <si>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</si>
  <si>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</si>
  <si>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</si>
  <si>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</si>
  <si>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</si>
  <si>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</si>
  <si>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</si>
  <si>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</si>
  <si>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</si>
  <si>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</si>
  <si>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</si>
  <si>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</si>
  <si>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</si>
  <si>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</si>
  <si>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</si>
  <si>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</si>
  <si>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</si>
  <si>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</si>
  <si>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</si>
  <si>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</si>
  <si>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</si>
  <si>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</si>
  <si>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</si>
  <si>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</si>
  <si>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</si>
  <si>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</si>
  <si>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</si>
  <si>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</si>
  <si>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</si>
  <si>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</si>
  <si>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</si>
  <si>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</si>
  <si>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</si>
  <si>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</si>
  <si>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</si>
  <si>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</si>
  <si>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</si>
  <si>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</si>
  <si>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</si>
  <si>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</si>
  <si>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</si>
  <si>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</si>
  <si>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</si>
  <si>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</si>
  <si>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</si>
  <si>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</si>
  <si>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</si>
  <si>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</si>
  <si>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</si>
  <si>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</si>
  <si>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</si>
  <si>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</si>
  <si>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</si>
  <si>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</si>
  <si>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</si>
  <si>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</si>
  <si>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</si>
  <si>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</si>
  <si>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</si>
  <si>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</si>
  <si>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</si>
  <si>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</si>
  <si>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</si>
  <si>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</si>
  <si>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</si>
  <si>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</si>
  <si>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</si>
  <si>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</si>
  <si>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</si>
  <si>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</si>
  <si>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</si>
  <si>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</si>
  <si>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</si>
  <si>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</si>
  <si>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</si>
  <si>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</si>
  <si>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</si>
  <si>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</si>
  <si>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</si>
  <si>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</si>
  <si>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</si>
  <si>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</si>
  <si>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</si>
  <si>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</si>
  <si>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</si>
  <si>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</si>
  <si>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</si>
  <si>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</si>
  <si>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</si>
  <si>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</si>
  <si>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</si>
  <si>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</si>
  <si>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</si>
  <si>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</si>
  <si>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</si>
  <si>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</si>
  <si>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</si>
  <si>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</si>
  <si>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</si>
  <si>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</si>
  <si>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</si>
  <si>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</si>
  <si>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</si>
  <si>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</si>
  <si>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</si>
  <si>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</si>
  <si>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</si>
  <si>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</si>
  <si>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</si>
  <si>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</si>
  <si>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</si>
  <si>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</si>
  <si>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</si>
  <si>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</si>
  <si>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</si>
  <si>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</si>
  <si>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</si>
  <si>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</si>
  <si>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</si>
  <si>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</si>
  <si>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</si>
  <si>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</si>
  <si>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</si>
  <si>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</si>
  <si>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</si>
  <si>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</si>
  <si>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</si>
  <si>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</si>
  <si>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</si>
  <si>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</si>
  <si>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</si>
  <si>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</si>
  <si>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</si>
  <si>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</si>
  <si>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</si>
  <si>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</si>
  <si>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</si>
  <si>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</si>
  <si>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</si>
  <si>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</si>
  <si>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</si>
  <si>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</si>
  <si>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</si>
  <si>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</si>
  <si>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</si>
  <si>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</si>
  <si>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</si>
  <si>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</si>
  <si>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</si>
  <si>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</si>
  <si>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</si>
  <si>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</si>
  <si>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</si>
  <si>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</si>
  <si>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</si>
  <si>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</si>
  <si>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</si>
  <si>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</si>
  <si>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</si>
  <si>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</si>
  <si>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</si>
  <si>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</si>
  <si>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</si>
  <si>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</si>
  <si>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</si>
  <si>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</si>
  <si>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</si>
  <si>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</si>
  <si>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</si>
  <si>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</si>
  <si>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</si>
  <si>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</si>
  <si>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</si>
  <si>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</si>
  <si>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</si>
  <si>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</si>
  <si>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</si>
  <si>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</si>
  <si>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</si>
  <si>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</si>
  <si>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</si>
  <si>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</si>
  <si>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</si>
  <si>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</si>
  <si>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</si>
  <si>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</si>
  <si>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</si>
  <si>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</si>
  <si>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</si>
  <si>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</si>
  <si>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</si>
  <si>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</si>
  <si>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</si>
  <si>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</si>
  <si>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</si>
  <si>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</si>
  <si>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</si>
  <si>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</si>
  <si>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</si>
  <si>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</si>
  <si>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</si>
  <si>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</si>
  <si>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</si>
  <si>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</si>
  <si>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</si>
  <si>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</si>
  <si>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</si>
  <si>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</si>
  <si>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</si>
  <si>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</si>
  <si>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</si>
  <si>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</si>
  <si>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</si>
  <si>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</si>
  <si>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</si>
  <si>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</si>
  <si>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</si>
  <si>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</si>
  <si>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</si>
  <si>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</si>
  <si>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</si>
  <si>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</si>
  <si>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</si>
  <si>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</si>
  <si>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</si>
  <si>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</si>
  <si>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</si>
  <si>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</si>
  <si>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</si>
  <si>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</si>
  <si>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</si>
  <si>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</si>
  <si>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</si>
  <si>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</si>
  <si>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</si>
  <si>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</si>
  <si>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</si>
  <si>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</si>
  <si>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</si>
  <si>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</si>
  <si>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</si>
  <si>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</si>
  <si>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</si>
  <si>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</si>
  <si>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</si>
  <si>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</si>
  <si>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</si>
  <si>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</si>
  <si>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</si>
  <si>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</si>
  <si>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</si>
  <si>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</si>
  <si>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</si>
  <si>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</si>
  <si>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</si>
  <si>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</si>
  <si>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</si>
  <si>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</si>
  <si>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</si>
  <si>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</si>
  <si>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</si>
  <si>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</si>
  <si>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</si>
  <si>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</si>
  <si>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</si>
  <si>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</si>
  <si>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</si>
  <si>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</si>
  <si>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</si>
  <si>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</si>
  <si>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</si>
  <si>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</si>
  <si>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</si>
  <si>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</si>
  <si>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</si>
  <si>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</si>
  <si>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</si>
  <si>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</si>
  <si>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</si>
  <si>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</si>
  <si>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</si>
  <si>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</si>
  <si>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</si>
  <si>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</si>
  <si>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</si>
  <si>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</si>
  <si>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</si>
  <si>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</si>
  <si>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</si>
  <si>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</si>
  <si>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</si>
  <si>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</si>
  <si>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</si>
  <si>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</si>
  <si>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</si>
  <si>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</si>
  <si>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</si>
  <si>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</si>
  <si>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</si>
  <si>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</si>
  <si>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</si>
  <si>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</si>
  <si>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</si>
  <si>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</si>
  <si>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</si>
  <si>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</si>
  <si>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</si>
  <si>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</si>
  <si>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</si>
  <si>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</si>
  <si>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</si>
  <si>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</si>
  <si>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</si>
  <si>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</si>
  <si>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</si>
  <si>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</si>
  <si>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</si>
  <si>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</si>
  <si>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</si>
  <si>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</si>
  <si>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</si>
  <si>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</si>
  <si>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</si>
  <si>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</si>
  <si>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</si>
  <si>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</si>
  <si>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</si>
  <si>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</si>
  <si>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</si>
  <si>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</si>
  <si>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</si>
  <si>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</si>
  <si>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</si>
  <si>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</si>
  <si>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</si>
  <si>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</si>
  <si>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</si>
  <si>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</si>
  <si>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</si>
  <si>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</si>
  <si>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</si>
  <si>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</si>
  <si>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</si>
  <si>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</si>
  <si>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</si>
  <si>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</si>
  <si>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</si>
  <si>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</si>
  <si>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</si>
  <si>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</si>
  <si>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</si>
  <si>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</si>
  <si>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</si>
  <si>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</si>
  <si>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</si>
  <si>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</si>
  <si>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</si>
  <si>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</si>
  <si>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</si>
  <si>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</si>
  <si>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</si>
  <si>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</si>
  <si>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</si>
  <si>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</si>
  <si>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</si>
  <si>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</si>
  <si>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</si>
  <si>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</si>
  <si>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</si>
  <si>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</si>
  <si>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</si>
  <si>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</si>
  <si>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</si>
  <si>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</si>
  <si>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</si>
  <si>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</si>
  <si>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</si>
  <si>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</si>
  <si>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</si>
  <si>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</si>
  <si>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</si>
  <si>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</si>
  <si>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</si>
  <si>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</si>
  <si>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</si>
  <si>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</si>
  <si>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</si>
  <si>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</si>
  <si>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</si>
  <si>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</si>
  <si>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</si>
  <si>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</si>
  <si>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</si>
  <si>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</si>
  <si>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</si>
  <si>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</si>
  <si>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</si>
  <si>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</si>
  <si>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</si>
  <si>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</si>
  <si>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</si>
  <si>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</si>
  <si>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</si>
  <si>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</si>
  <si>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</si>
  <si>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</si>
  <si>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</si>
  <si>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</si>
  <si>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</si>
  <si>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</si>
  <si>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</si>
  <si>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</si>
  <si>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</si>
  <si>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</si>
  <si>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</si>
  <si>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</si>
  <si>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</si>
  <si>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</si>
  <si>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</si>
  <si>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</si>
  <si>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</si>
  <si>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</si>
  <si>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</si>
  <si>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</si>
  <si>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</si>
  <si>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</si>
  <si>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</si>
  <si>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</si>
  <si>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</si>
  <si>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</si>
  <si>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</si>
  <si>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</si>
  <si>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</si>
  <si>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</si>
  <si>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</si>
  <si>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</si>
  <si>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</si>
  <si>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</si>
  <si>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</si>
  <si>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</si>
  <si>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</si>
  <si>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</si>
  <si>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</si>
  <si>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</si>
  <si>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</si>
  <si>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</si>
  <si>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</si>
  <si>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</si>
  <si>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</si>
  <si>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</si>
  <si>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</si>
  <si>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</si>
  <si>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</si>
  <si>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</si>
  <si>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</si>
  <si>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</si>
  <si>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</si>
  <si>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</si>
  <si>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</si>
  <si>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</si>
  <si>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</si>
  <si>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</si>
  <si>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</si>
  <si>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</si>
  <si>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</si>
  <si>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</si>
  <si>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</si>
  <si>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</si>
  <si>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</si>
  <si>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</si>
  <si>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</si>
  <si>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</si>
  <si>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</si>
  <si>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</si>
  <si>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</si>
  <si>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</si>
  <si>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</si>
  <si>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</si>
  <si>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</si>
  <si>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</si>
  <si>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</si>
  <si>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</si>
  <si>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</si>
  <si>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</si>
  <si>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</si>
  <si>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</si>
  <si>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</si>
  <si>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</si>
  <si>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</si>
  <si>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</si>
  <si>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</si>
  <si>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</si>
  <si>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</si>
  <si>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</si>
  <si>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</si>
  <si>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</si>
  <si>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</si>
  <si>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</si>
  <si>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</si>
  <si>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</si>
  <si>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</si>
  <si>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</si>
  <si>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</si>
  <si>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</si>
  <si>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</si>
  <si>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</si>
  <si>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</si>
  <si>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</si>
  <si>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</si>
  <si>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</si>
  <si>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</si>
  <si>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</si>
  <si>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</si>
  <si>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</si>
  <si>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</si>
  <si>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</si>
  <si>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</si>
  <si>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</si>
  <si>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</si>
  <si>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</si>
  <si>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</si>
  <si>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</si>
  <si>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</si>
  <si>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</si>
  <si>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</si>
  <si>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</si>
  <si>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</si>
  <si>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</si>
  <si>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</si>
  <si>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</si>
  <si>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</si>
  <si>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</si>
  <si>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</si>
  <si>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</si>
  <si>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</si>
  <si>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</si>
  <si>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</si>
  <si>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</si>
  <si>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</si>
  <si>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</si>
  <si>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</si>
  <si>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</si>
  <si>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</si>
  <si>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</si>
  <si>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</si>
  <si>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</si>
  <si>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</si>
  <si>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</si>
  <si>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</si>
  <si>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</si>
  <si>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</si>
  <si>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</si>
  <si>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</si>
  <si>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</si>
  <si>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</si>
  <si>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</si>
  <si>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</si>
  <si>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</si>
  <si>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</si>
  <si>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</si>
  <si>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</si>
  <si>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</si>
  <si>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</si>
  <si>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</si>
  <si>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</si>
  <si>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</si>
  <si>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</si>
  <si>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</si>
  <si>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</si>
  <si>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</si>
  <si>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</si>
  <si>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</si>
  <si>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</si>
  <si>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</si>
  <si>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</si>
  <si>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</si>
  <si>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</si>
  <si>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</si>
  <si>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</si>
  <si>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</si>
  <si>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</si>
  <si>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</si>
  <si>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</si>
  <si>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</si>
  <si>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</si>
  <si>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</si>
  <si>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</si>
  <si>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</si>
  <si>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</si>
  <si>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</si>
  <si>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</si>
  <si>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</si>
  <si>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</si>
  <si>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</si>
  <si>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</si>
  <si>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</si>
  <si>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</si>
  <si>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</si>
  <si>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</si>
  <si>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</si>
  <si>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</si>
  <si>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</si>
  <si>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</si>
  <si>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</si>
  <si>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</si>
  <si>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</si>
  <si>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</si>
  <si>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</si>
  <si>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</si>
  <si>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</si>
  <si>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</si>
  <si>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</si>
  <si>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</si>
  <si>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</si>
  <si>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</si>
  <si>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</si>
  <si>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</si>
  <si>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</si>
  <si>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</si>
  <si>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</si>
  <si>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</si>
  <si>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</si>
  <si>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</si>
  <si>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</si>
  <si>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</si>
  <si>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</si>
  <si>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</si>
  <si>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</si>
  <si>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</si>
  <si>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</si>
  <si>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</si>
  <si>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</si>
  <si>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</si>
  <si>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</si>
  <si>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</si>
  <si>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</si>
  <si>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</si>
  <si>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</si>
  <si>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</si>
  <si>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</si>
  <si>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</si>
  <si>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</si>
  <si>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</si>
  <si>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</si>
  <si>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</si>
  <si>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</si>
  <si>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</si>
  <si>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</si>
  <si>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</si>
  <si>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</si>
  <si>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</si>
  <si>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</si>
  <si>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</si>
  <si>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</si>
  <si>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</si>
  <si>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</si>
  <si>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</si>
  <si>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</si>
  <si>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</si>
  <si>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</si>
  <si>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</si>
  <si>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</si>
  <si>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</si>
  <si>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</si>
  <si>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</si>
  <si>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</si>
  <si>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</si>
  <si>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</si>
  <si>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</si>
  <si>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</si>
  <si>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</si>
  <si>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</si>
  <si>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</si>
  <si>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</si>
  <si>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</si>
  <si>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</si>
  <si>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</si>
  <si>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</si>
  <si>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</si>
  <si>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</si>
  <si>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</si>
  <si>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</si>
  <si>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</si>
  <si>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</si>
  <si>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</si>
  <si>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</si>
  <si>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</si>
  <si>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</si>
  <si>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</si>
  <si>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</si>
  <si>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</si>
  <si>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</si>
  <si>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</si>
  <si>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</si>
  <si>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</si>
  <si>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</si>
  <si>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</si>
  <si>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</si>
  <si>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</si>
  <si>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</si>
  <si>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</si>
  <si>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</si>
  <si>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</si>
  <si>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</si>
  <si>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</si>
  <si>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</si>
  <si>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</si>
  <si>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</si>
  <si>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</si>
  <si>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</si>
  <si>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</si>
  <si>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</si>
  <si>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</si>
  <si>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</si>
  <si>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</si>
  <si>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</si>
  <si>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</si>
  <si>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</si>
  <si>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</si>
  <si>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</si>
  <si>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</si>
  <si>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</si>
  <si>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</si>
  <si>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</si>
  <si>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</si>
  <si>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</si>
  <si>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</si>
  <si>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</si>
  <si>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</si>
  <si>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</si>
  <si>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</si>
  <si>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</si>
  <si>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</si>
  <si>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</si>
  <si>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</si>
  <si>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</si>
  <si>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</si>
  <si>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</si>
  <si>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</si>
  <si>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</si>
  <si>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</si>
  <si>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</si>
  <si>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</si>
  <si>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</si>
  <si>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</si>
  <si>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</si>
  <si>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</si>
  <si>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</si>
  <si>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</si>
  <si>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</si>
  <si>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</si>
  <si>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</si>
  <si>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</si>
  <si>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</si>
  <si>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</si>
  <si>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</si>
  <si>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</si>
  <si>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</si>
  <si>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</si>
  <si>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</si>
  <si>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</si>
  <si>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</si>
  <si>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</si>
  <si>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</si>
  <si>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</si>
  <si>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</si>
  <si>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</si>
  <si>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</si>
  <si>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</si>
  <si>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</si>
  <si>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</si>
  <si>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</si>
  <si>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</si>
  <si>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</si>
  <si>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</si>
  <si>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</si>
  <si>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</si>
  <si>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</si>
  <si>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</si>
  <si>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</si>
  <si>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</si>
  <si>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</si>
  <si>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</si>
  <si>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</si>
  <si>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</si>
  <si>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</si>
  <si>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</si>
  <si>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</si>
  <si>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</si>
  <si>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</si>
  <si>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</si>
  <si>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</si>
  <si>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</si>
  <si>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</si>
  <si>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</si>
  <si>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</si>
  <si>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</si>
  <si>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</si>
  <si>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</si>
  <si>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</si>
  <si>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</si>
  <si>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</si>
  <si>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</si>
  <si>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</si>
  <si>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</si>
  <si>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</si>
  <si>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</si>
  <si>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</si>
  <si>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</si>
  <si>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</si>
  <si>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</si>
  <si>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</si>
  <si>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</si>
  <si>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</si>
  <si>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</si>
  <si>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</si>
  <si>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</si>
  <si>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</si>
  <si>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</si>
  <si>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</si>
  <si>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</si>
  <si>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</si>
  <si>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</si>
  <si>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</si>
  <si>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</si>
  <si>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</si>
  <si>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</si>
  <si>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</si>
  <si>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</si>
  <si>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</si>
  <si>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</si>
  <si>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</si>
  <si>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</si>
  <si>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</si>
  <si>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</si>
  <si>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</si>
  <si>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</si>
  <si>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</si>
  <si>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</si>
  <si>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</si>
  <si>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</si>
  <si>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</si>
  <si>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</si>
  <si>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</si>
  <si>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</si>
  <si>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</si>
  <si>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</si>
  <si>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</si>
  <si>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</si>
  <si>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</si>
  <si>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</si>
  <si>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</si>
  <si>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</si>
  <si>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</si>
  <si>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</si>
  <si>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</si>
  <si>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</si>
  <si>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</si>
  <si>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</si>
  <si>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</si>
  <si>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</si>
  <si>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</si>
  <si>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</si>
  <si>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</si>
  <si>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</si>
  <si>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</si>
  <si>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</si>
  <si>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</si>
  <si>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</si>
  <si>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</si>
  <si>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</si>
  <si>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</si>
  <si>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</si>
  <si>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</si>
  <si>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</si>
  <si>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</si>
  <si>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</si>
  <si>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</si>
  <si>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</si>
  <si>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</si>
  <si>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</si>
  <si>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</si>
  <si>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</si>
  <si>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</si>
  <si>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</si>
  <si>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</si>
  <si>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</si>
  <si>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</si>
  <si>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</si>
  <si>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</si>
  <si>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</si>
  <si>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</si>
  <si>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</si>
  <si>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</si>
  <si>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</si>
  <si>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</si>
  <si>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</si>
  <si>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</si>
  <si>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</si>
  <si>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</si>
  <si>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</si>
  <si>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</si>
  <si>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</si>
  <si>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</si>
  <si>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</si>
  <si>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</si>
  <si>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</si>
  <si>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</si>
  <si>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</si>
  <si>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</si>
  <si>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</si>
  <si>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</si>
  <si>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</si>
  <si>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</si>
  <si>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</si>
  <si>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</si>
  <si>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</si>
  <si>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</si>
  <si>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</si>
  <si>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</si>
  <si>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</si>
  <si>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</si>
  <si>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</si>
  <si>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</si>
  <si>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</si>
  <si>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</si>
  <si>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</si>
  <si>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</si>
  <si>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</si>
  <si>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</si>
  <si>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</si>
  <si>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</si>
  <si>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</si>
  <si>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</si>
  <si>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</si>
  <si>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</si>
  <si>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</si>
  <si>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</si>
  <si>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</si>
  <si>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</si>
  <si>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</si>
  <si>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</si>
  <si>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</si>
  <si>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</si>
  <si>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</si>
  <si>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</si>
  <si>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</si>
  <si>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</si>
  <si>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</si>
  <si>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</si>
  <si>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</si>
  <si>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</si>
  <si>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</si>
  <si>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</si>
  <si>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</si>
  <si>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</si>
  <si>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</si>
  <si>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</si>
  <si>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</si>
  <si>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</si>
  <si>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</si>
  <si>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</si>
  <si>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</si>
  <si>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</si>
  <si>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</si>
  <si>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</si>
  <si>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</si>
  <si>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</si>
  <si>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</si>
  <si>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</si>
  <si>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</si>
  <si>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</si>
  <si>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</si>
  <si>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</si>
  <si>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</si>
  <si>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</si>
  <si>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</si>
  <si>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</si>
  <si>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</si>
  <si>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</si>
  <si>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</si>
  <si>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</si>
  <si>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</si>
  <si>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</si>
  <si>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</si>
  <si>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</si>
  <si>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</si>
  <si>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</si>
  <si>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</si>
  <si>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</si>
  <si>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</si>
  <si>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</si>
  <si>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</si>
  <si>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</si>
  <si>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</si>
  <si>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</si>
  <si>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</si>
  <si>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</si>
  <si>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</si>
  <si>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</si>
  <si>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</si>
  <si>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</si>
  <si>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</si>
  <si>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</si>
  <si>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</si>
  <si>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</si>
  <si>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</si>
  <si>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</si>
  <si>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</si>
  <si>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</si>
  <si>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</si>
  <si>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</si>
  <si>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</si>
  <si>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</si>
  <si>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</si>
  <si>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</si>
  <si>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</si>
  <si>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</si>
  <si>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</si>
  <si>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</si>
  <si>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</si>
  <si>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</si>
  <si>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</si>
  <si>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</si>
  <si>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</si>
  <si>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</si>
  <si>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</si>
  <si>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</si>
  <si>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</si>
  <si>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</si>
  <si>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</si>
  <si>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</si>
  <si>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</si>
  <si>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</si>
  <si>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</si>
  <si>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</si>
  <si>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</si>
  <si>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</si>
  <si>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</si>
  <si>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</si>
  <si>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</si>
  <si>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</si>
  <si>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</si>
  <si>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</si>
  <si>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</si>
  <si>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</si>
  <si>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</si>
  <si>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</si>
  <si>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</si>
  <si>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</si>
  <si>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</si>
  <si>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</si>
  <si>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</si>
  <si>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</si>
  <si>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</si>
  <si>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</si>
  <si>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</si>
  <si>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</si>
  <si>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</si>
  <si>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</si>
  <si>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</si>
  <si>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</si>
  <si>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</si>
  <si>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</si>
  <si>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</si>
  <si>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</si>
  <si>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</si>
  <si>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</si>
  <si>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</si>
  <si>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</si>
  <si>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</si>
  <si>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</si>
  <si>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</si>
  <si>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</si>
  <si>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</si>
  <si>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</si>
  <si>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</si>
  <si>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</si>
  <si>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</si>
  <si>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</si>
  <si>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</si>
  <si>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</si>
  <si>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</si>
  <si>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</si>
  <si>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</si>
  <si>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</si>
  <si>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</si>
  <si>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</si>
  <si>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</si>
  <si>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</si>
  <si>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</si>
  <si>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</si>
  <si>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</si>
  <si>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</si>
  <si>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</si>
  <si>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</si>
  <si>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</si>
  <si>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</si>
  <si>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</si>
  <si>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</si>
  <si>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</si>
  <si>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</si>
  <si>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</si>
  <si>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</si>
  <si>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</si>
  <si>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</si>
  <si>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</si>
  <si>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</si>
  <si>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</si>
  <si>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</si>
  <si>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</si>
  <si>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</si>
  <si>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</si>
  <si>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</si>
  <si>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</si>
  <si>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</si>
  <si>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</si>
  <si>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</si>
  <si>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</si>
  <si>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</si>
  <si>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</si>
  <si>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</si>
  <si>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</si>
  <si>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</si>
  <si>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</si>
  <si>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</si>
  <si>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</si>
  <si>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</si>
  <si>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</si>
  <si>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</si>
  <si>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</si>
  <si>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</si>
  <si>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</si>
  <si>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</si>
  <si>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</si>
  <si>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</si>
  <si>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</si>
  <si>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</si>
  <si>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</si>
  <si>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</si>
  <si>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</si>
  <si>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</si>
  <si>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</si>
  <si>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</si>
  <si>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</si>
  <si>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</si>
  <si>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</si>
  <si>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</si>
  <si>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</si>
  <si>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</si>
  <si>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</si>
  <si>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</si>
  <si>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</si>
  <si>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</si>
  <si>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</si>
  <si>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</si>
  <si>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</si>
  <si>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</si>
  <si>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</si>
  <si>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</si>
  <si>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</si>
  <si>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</si>
  <si>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</si>
  <si>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</si>
  <si>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</si>
  <si>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</si>
  <si>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</si>
  <si>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</si>
  <si>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</si>
  <si>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</si>
  <si>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</si>
  <si>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</si>
  <si>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</si>
  <si>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</si>
  <si>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</si>
  <si>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</si>
  <si>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</si>
  <si>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</si>
  <si>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</si>
  <si>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</si>
  <si>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</si>
  <si>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</si>
  <si>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</si>
  <si>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</si>
  <si>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</si>
  <si>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</si>
  <si>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</si>
  <si>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</si>
  <si>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</si>
  <si>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</si>
  <si>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</si>
  <si>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</si>
  <si>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</si>
  <si>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</si>
  <si>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</si>
  <si>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</si>
  <si>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</si>
  <si>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</si>
  <si>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</si>
  <si>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</si>
  <si>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</si>
  <si>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</si>
  <si>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</si>
  <si>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</si>
  <si>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</si>
  <si>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</si>
  <si>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</si>
  <si>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</si>
  <si>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</si>
  <si>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</si>
  <si>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</si>
  <si>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</si>
  <si>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</si>
  <si>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</si>
  <si>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</si>
  <si>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</si>
  <si>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</si>
  <si>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</si>
  <si>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</si>
  <si>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</si>
  <si>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</si>
  <si>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</si>
  <si>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</si>
  <si>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</si>
  <si>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</si>
  <si>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</si>
  <si>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</si>
  <si>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</si>
  <si>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</si>
  <si>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</si>
  <si>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</si>
  <si>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</si>
  <si>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</si>
  <si>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</si>
  <si>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</si>
  <si>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</si>
  <si>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</si>
  <si>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</si>
  <si>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</si>
  <si>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</si>
  <si>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</si>
  <si>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</si>
  <si>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</si>
  <si>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</si>
  <si>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</si>
  <si>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</si>
  <si>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</si>
  <si>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</si>
  <si>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</si>
  <si>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</si>
  <si>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</si>
  <si>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</si>
  <si>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</si>
  <si>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</si>
  <si>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</si>
  <si>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</si>
  <si>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</si>
  <si>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</si>
  <si>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</si>
  <si>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</si>
  <si>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</si>
  <si>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</si>
  <si>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</si>
  <si>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</si>
  <si>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</si>
  <si>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</si>
  <si>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</si>
  <si>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</si>
  <si>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</si>
  <si>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</si>
  <si>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</si>
  <si>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</si>
  <si>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</si>
  <si>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</si>
  <si>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</si>
  <si>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</si>
  <si>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</si>
  <si>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</si>
  <si>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</si>
  <si>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</si>
  <si>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</si>
  <si>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</si>
  <si>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</si>
  <si>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</si>
  <si>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</si>
  <si>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</si>
  <si>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</si>
  <si>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</si>
  <si>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</si>
  <si>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</si>
  <si>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</si>
  <si>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</si>
  <si>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</si>
  <si>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</si>
  <si>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</si>
  <si>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</si>
  <si>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</si>
  <si>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</si>
  <si>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</si>
  <si>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</si>
  <si>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</si>
  <si>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</si>
  <si>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</si>
  <si>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</si>
  <si>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</si>
  <si>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</si>
  <si>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</si>
  <si>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</si>
  <si>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</si>
  <si>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</si>
  <si>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</si>
  <si>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</si>
  <si>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</si>
  <si>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</si>
  <si>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</si>
  <si>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</si>
  <si>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</si>
  <si>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</si>
  <si>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</si>
  <si>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</si>
  <si>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</si>
  <si>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</si>
  <si>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</si>
  <si>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</si>
  <si>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</si>
  <si>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</si>
  <si>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</si>
  <si>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</si>
  <si>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</si>
  <si>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</si>
  <si>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</si>
  <si>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</si>
  <si>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</si>
  <si>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</si>
  <si>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</si>
  <si>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</si>
  <si>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</si>
  <si>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</si>
  <si>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</si>
  <si>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</si>
  <si>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</si>
  <si>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</si>
  <si>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</si>
  <si>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</si>
  <si>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</si>
  <si>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</si>
  <si>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</si>
  <si>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</si>
  <si>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</si>
  <si>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</si>
  <si>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</si>
  <si>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</si>
  <si>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</si>
  <si>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</si>
  <si>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</si>
  <si>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</si>
  <si>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</si>
  <si>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</si>
  <si>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</si>
  <si>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</si>
  <si>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</si>
  <si>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</si>
  <si>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</si>
  <si>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</si>
  <si>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</si>
  <si>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</si>
  <si>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</si>
  <si>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</si>
  <si>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</si>
  <si>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</si>
  <si>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</si>
  <si>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</si>
  <si>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</si>
  <si>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</si>
  <si>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</si>
  <si>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</si>
  <si>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</si>
  <si>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</si>
  <si>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</si>
  <si>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</si>
  <si>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</si>
  <si>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</si>
  <si>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</si>
  <si>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</si>
  <si>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</si>
  <si>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</si>
  <si>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</si>
  <si>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</si>
  <si>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</si>
  <si>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</si>
  <si>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</si>
  <si>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</si>
  <si>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</si>
  <si>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</si>
  <si>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</si>
  <si>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</si>
  <si>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</si>
  <si>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</si>
  <si>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</si>
  <si>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</si>
  <si>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</si>
  <si>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</si>
  <si>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</si>
  <si>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</si>
  <si>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</si>
  <si>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</si>
  <si>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</si>
  <si>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</si>
  <si>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</si>
  <si>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</si>
  <si>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</si>
  <si>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</si>
  <si>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</si>
  <si>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</si>
  <si>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</si>
  <si>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</si>
  <si>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</si>
  <si>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</si>
  <si>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</si>
  <si>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</si>
  <si>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</si>
  <si>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</si>
  <si>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</si>
  <si>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</si>
  <si>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</si>
  <si>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</si>
  <si>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</si>
  <si>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</si>
  <si>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</si>
  <si>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</si>
  <si>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</si>
  <si>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</si>
  <si>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</si>
  <si>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</si>
  <si>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</si>
  <si>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</si>
  <si>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</si>
  <si>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</si>
  <si>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</si>
  <si>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</si>
  <si>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</si>
  <si>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</si>
  <si>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</si>
  <si>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</si>
  <si>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</si>
  <si>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</si>
  <si>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</si>
  <si>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</si>
  <si>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</si>
  <si>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</si>
  <si>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</si>
  <si>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</si>
  <si>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</si>
  <si>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</si>
  <si>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</si>
  <si>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</si>
  <si>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</si>
  <si>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</si>
  <si>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</si>
  <si>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</si>
  <si>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</si>
  <si>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</si>
  <si>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</si>
  <si>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</si>
  <si>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</si>
  <si>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</si>
  <si>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</si>
  <si>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</si>
  <si>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</si>
  <si>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</si>
  <si>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</si>
  <si>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</si>
  <si>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</si>
  <si>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</si>
  <si>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</si>
  <si>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</si>
  <si>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</si>
  <si>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</si>
  <si>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</si>
  <si>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</si>
  <si>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</si>
  <si>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</si>
  <si>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</si>
  <si>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</si>
  <si>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</si>
  <si>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</si>
  <si>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</si>
  <si>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</si>
  <si>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</si>
  <si>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</si>
  <si>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</si>
  <si>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</si>
  <si>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</si>
  <si>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</si>
  <si>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</si>
  <si>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</si>
  <si>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</si>
  <si>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</si>
  <si>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</si>
  <si>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</si>
  <si>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</si>
  <si>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</si>
  <si>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</si>
  <si>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</si>
  <si>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</si>
  <si>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</si>
  <si>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</si>
  <si>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</si>
  <si>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</si>
  <si>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</si>
  <si>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</si>
  <si>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</si>
  <si>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</si>
  <si>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</si>
  <si>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</si>
  <si>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</si>
  <si>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</si>
  <si>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</si>
  <si>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</si>
  <si>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</si>
  <si>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</si>
  <si>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</si>
  <si>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</si>
  <si>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</si>
  <si>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</si>
  <si>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</si>
  <si>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</si>
  <si>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</si>
  <si>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</si>
  <si>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</si>
  <si>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</si>
  <si>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</si>
  <si>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</si>
  <si>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</si>
  <si>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</si>
  <si>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</si>
  <si>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</si>
  <si>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</si>
  <si>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</si>
  <si>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</si>
  <si>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</si>
  <si>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</si>
  <si>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</si>
  <si>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</si>
  <si>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</si>
  <si>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</si>
  <si>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</si>
  <si>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</si>
  <si>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</si>
  <si>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</si>
  <si>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</si>
  <si>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</si>
  <si>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</si>
  <si>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</si>
  <si>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</si>
  <si>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</si>
  <si>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</si>
  <si>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</si>
  <si>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</si>
  <si>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</si>
  <si>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</si>
  <si>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</si>
  <si>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</si>
  <si>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</si>
  <si>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</si>
  <si>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</si>
  <si>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</si>
  <si>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</si>
  <si>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</si>
  <si>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</si>
  <si>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</si>
  <si>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</si>
  <si>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</si>
  <si>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</si>
  <si>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</si>
  <si>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</si>
  <si>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</si>
  <si>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</si>
  <si>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</si>
  <si>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</si>
  <si>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</si>
  <si>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</si>
  <si>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</si>
  <si>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</si>
  <si>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</si>
  <si>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</si>
  <si>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</si>
  <si>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</si>
  <si>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</si>
  <si>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</si>
  <si>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</si>
  <si>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</si>
  <si>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</si>
  <si>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</si>
  <si>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</si>
  <si>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</si>
  <si>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</si>
  <si>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</si>
  <si>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</si>
  <si>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</si>
  <si>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</si>
  <si>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</si>
  <si>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</si>
  <si>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</si>
  <si>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</si>
  <si>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</si>
  <si>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</si>
  <si>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</si>
  <si>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</si>
  <si>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</si>
  <si>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</si>
  <si>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</si>
  <si>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</si>
  <si>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</si>
  <si>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</si>
  <si>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</si>
  <si>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</si>
  <si>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</si>
  <si>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</si>
  <si>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</si>
  <si>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</si>
  <si>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</si>
  <si>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</si>
  <si>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</si>
  <si>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</si>
  <si>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</si>
  <si>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</si>
  <si>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</si>
  <si>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</si>
  <si>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</si>
  <si>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</si>
  <si>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</si>
  <si>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</si>
  <si>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</si>
  <si>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</si>
  <si>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</si>
  <si>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</si>
  <si>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</si>
  <si>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</si>
  <si>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</si>
  <si>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</si>
  <si>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</si>
  <si>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</si>
  <si>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</si>
  <si>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</si>
  <si>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</si>
  <si>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</si>
  <si>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</si>
  <si>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</si>
  <si>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</si>
  <si>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</si>
  <si>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</si>
  <si>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</si>
  <si>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</si>
  <si>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</si>
  <si>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</si>
  <si>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</si>
  <si>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</si>
  <si>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</si>
  <si>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</si>
  <si>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</si>
  <si>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</si>
  <si>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</si>
  <si>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</si>
  <si>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</si>
  <si>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</si>
  <si>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</si>
  <si>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</si>
  <si>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</si>
  <si>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</si>
  <si>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</si>
  <si>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</si>
  <si>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</si>
  <si>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</si>
  <si>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</si>
  <si>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</si>
  <si>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</si>
  <si>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</si>
  <si>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</si>
  <si>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</si>
  <si>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</si>
  <si>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</si>
  <si>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</si>
  <si>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</si>
  <si>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</si>
  <si>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</si>
  <si>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</si>
  <si>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</si>
  <si>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</si>
  <si>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</si>
  <si>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</si>
  <si>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</si>
  <si>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</si>
  <si>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</si>
  <si>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</si>
  <si>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</si>
  <si>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</si>
  <si>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</si>
  <si>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</si>
  <si>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</si>
  <si>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</si>
  <si>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</si>
  <si>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</si>
  <si>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</si>
  <si>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</si>
  <si>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</si>
  <si>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</si>
  <si>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</si>
  <si>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</si>
  <si>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</si>
  <si>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</si>
  <si>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</si>
  <si>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</si>
  <si>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</si>
  <si>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</si>
  <si>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</si>
  <si>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</si>
  <si>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</si>
  <si>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</si>
  <si>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</si>
  <si>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</si>
  <si>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</si>
  <si>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</si>
  <si>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</si>
  <si>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</si>
  <si>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</si>
  <si>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</si>
  <si>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</si>
  <si>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</si>
  <si>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</si>
  <si>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</si>
  <si>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</si>
  <si>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</si>
  <si>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</si>
  <si>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</si>
  <si>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</si>
  <si>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</si>
  <si>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</si>
  <si>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</si>
  <si>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</si>
  <si>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</si>
  <si>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</si>
  <si>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</si>
  <si>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</si>
  <si>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</si>
  <si>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</si>
  <si>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</si>
  <si>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</si>
  <si>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</si>
  <si>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</si>
  <si>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</si>
  <si>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</si>
  <si>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</si>
  <si>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</si>
  <si>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</si>
  <si>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</si>
  <si>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</si>
  <si>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</si>
  <si>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</si>
  <si>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</si>
  <si>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</si>
  <si>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</si>
  <si>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</si>
  <si>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</si>
  <si>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</si>
  <si>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</si>
  <si>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</si>
  <si>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</si>
  <si>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</si>
  <si>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</si>
  <si>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</si>
  <si>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</si>
  <si>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</si>
  <si>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</si>
  <si>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</si>
  <si>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</si>
  <si>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</si>
  <si>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</si>
  <si>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</si>
  <si>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</si>
  <si>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</si>
  <si>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</si>
  <si>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</si>
  <si>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</si>
  <si>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</si>
  <si>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</si>
  <si>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</si>
  <si>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</si>
  <si>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</si>
  <si>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</si>
  <si>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</si>
  <si>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</si>
  <si>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</si>
  <si>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</si>
  <si>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</si>
  <si>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</si>
  <si>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</si>
  <si>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</si>
  <si>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</si>
  <si>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</si>
  <si>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</si>
  <si>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</si>
  <si>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</si>
  <si>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</si>
  <si>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</si>
  <si>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</si>
  <si>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</si>
  <si>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</si>
  <si>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</si>
  <si>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</si>
  <si>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</si>
  <si>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</si>
  <si>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</si>
  <si>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</si>
  <si>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</si>
  <si>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</si>
  <si>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</si>
  <si>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</si>
  <si>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</si>
  <si>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</si>
  <si>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</si>
  <si>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</si>
  <si>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</si>
  <si>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</si>
  <si>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</si>
  <si>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</si>
  <si>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</si>
  <si>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</si>
  <si>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</si>
  <si>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</si>
  <si>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</si>
  <si>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</si>
  <si>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</si>
  <si>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</si>
  <si>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</si>
  <si>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</si>
  <si>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</si>
  <si>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</si>
  <si>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</si>
  <si>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</si>
  <si>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</si>
  <si>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</si>
  <si>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</si>
  <si>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</si>
  <si>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</si>
  <si>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</si>
  <si>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</si>
  <si>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</si>
  <si>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</si>
  <si>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</si>
  <si>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</si>
  <si>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</si>
  <si>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</si>
  <si>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</si>
  <si>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</si>
  <si>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</si>
  <si>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</si>
  <si>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</si>
  <si>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</si>
  <si>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</si>
  <si>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</si>
  <si>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</si>
  <si>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</si>
  <si>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</si>
  <si>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</si>
  <si>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</si>
  <si>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</si>
  <si>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</si>
  <si>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</si>
  <si>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</si>
  <si>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</si>
  <si>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</si>
  <si>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</si>
  <si>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</si>
  <si>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</si>
  <si>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</si>
  <si>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</si>
  <si>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</si>
  <si>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</si>
  <si>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</si>
  <si>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</si>
  <si>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</si>
  <si>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</si>
  <si>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</si>
  <si>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</si>
  <si>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</si>
  <si>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</si>
  <si>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</si>
  <si>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</si>
  <si>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</si>
  <si>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</si>
  <si>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</si>
  <si>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</si>
  <si>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</si>
  <si>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</si>
  <si>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</si>
  <si>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</si>
  <si>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</si>
  <si>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</si>
  <si>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</si>
  <si>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</si>
  <si>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</si>
  <si>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</si>
  <si>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</si>
  <si>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</si>
  <si>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</si>
  <si>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</si>
  <si>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</si>
  <si>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</si>
  <si>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</si>
  <si>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</si>
  <si>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</si>
  <si>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</si>
  <si>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</si>
  <si>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</si>
  <si>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</si>
  <si>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</si>
  <si>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</si>
  <si>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</si>
  <si>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</si>
  <si>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</si>
  <si>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</si>
  <si>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</si>
  <si>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</si>
  <si>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</si>
  <si>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</si>
  <si>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</si>
  <si>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</si>
  <si>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</si>
  <si>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</si>
  <si>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</si>
  <si>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</si>
  <si>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</si>
  <si>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</si>
  <si>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</si>
  <si>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</si>
  <si>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</si>
  <si>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</si>
  <si>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</si>
  <si>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</si>
  <si>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</si>
  <si>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</si>
  <si>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</si>
  <si>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</si>
  <si>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</si>
  <si>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</si>
  <si>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</si>
  <si>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</si>
  <si>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</si>
  <si>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</si>
  <si>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</si>
  <si>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</si>
  <si>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</si>
  <si>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</si>
  <si>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</si>
  <si>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</si>
  <si>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</si>
  <si>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</si>
  <si>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</si>
  <si>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</si>
  <si>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</si>
  <si>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</si>
  <si>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</si>
  <si>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</si>
  <si>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</si>
  <si>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</si>
  <si>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</si>
  <si>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</si>
  <si>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</si>
  <si>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</si>
  <si>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</si>
  <si>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</si>
  <si>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</si>
  <si>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</si>
  <si>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</si>
  <si>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</si>
  <si>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</si>
  <si>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</si>
  <si>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</si>
  <si>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</si>
  <si>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</si>
  <si>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</si>
  <si>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</si>
  <si>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</si>
  <si>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</si>
  <si>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</si>
  <si>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</si>
  <si>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</si>
  <si>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</si>
  <si>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</si>
  <si>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</si>
  <si>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</si>
  <si>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</si>
  <si>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</si>
  <si>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</si>
  <si>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</si>
  <si>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</si>
  <si>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</si>
  <si>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</si>
  <si>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</si>
  <si>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</si>
  <si>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</si>
  <si>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</si>
  <si>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</si>
  <si>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</si>
  <si>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</si>
  <si>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</si>
  <si>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</si>
  <si>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</si>
  <si>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</si>
  <si>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</si>
  <si>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</si>
  <si>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</si>
  <si>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</si>
  <si>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</si>
  <si>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</si>
  <si>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</si>
  <si>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</si>
  <si>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</si>
  <si>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</si>
  <si>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</si>
  <si>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</si>
  <si>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</si>
  <si>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</si>
  <si>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</si>
  <si>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</si>
  <si>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</si>
  <si>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</si>
  <si>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</si>
  <si>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</si>
  <si>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</si>
  <si>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</si>
  <si>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</si>
  <si>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</si>
  <si>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</si>
  <si>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</si>
  <si>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</si>
  <si>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</si>
  <si>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</si>
  <si>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</si>
  <si>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</si>
  <si>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</si>
  <si>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</si>
  <si>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</si>
  <si>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</si>
  <si>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</si>
  <si>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</si>
  <si>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</si>
  <si>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</si>
  <si>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</si>
  <si>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</si>
  <si>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</si>
  <si>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</si>
  <si>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</si>
  <si>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</si>
  <si>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</si>
  <si>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</si>
  <si>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</si>
  <si>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</si>
  <si>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</si>
  <si>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</si>
  <si>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</si>
  <si>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</si>
  <si>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</si>
  <si>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</si>
  <si>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</si>
  <si>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</si>
  <si>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</si>
  <si>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</si>
  <si>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</si>
  <si>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</si>
  <si>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</si>
  <si>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</si>
  <si>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</si>
  <si>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</si>
  <si>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</si>
  <si>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</si>
  <si>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</si>
  <si>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</si>
  <si>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</si>
  <si>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</si>
  <si>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</si>
  <si>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</si>
  <si>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</si>
  <si>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</si>
  <si>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</si>
  <si>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</si>
  <si>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</si>
  <si>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</si>
  <si>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</si>
  <si>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</si>
  <si>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</si>
  <si>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</si>
  <si>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</si>
  <si>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</si>
  <si>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</si>
  <si>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</si>
  <si>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</si>
  <si>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</si>
  <si>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</si>
  <si>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</si>
  <si>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</si>
  <si>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</si>
  <si>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</si>
  <si>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</si>
  <si>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</si>
  <si>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</si>
  <si>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</si>
  <si>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</si>
  <si>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</si>
  <si>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</si>
  <si>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</si>
  <si>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</si>
  <si>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</si>
  <si>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</si>
  <si>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</si>
  <si>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</si>
  <si>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</si>
  <si>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</si>
  <si>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</si>
  <si>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</si>
  <si>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</si>
  <si>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</si>
  <si>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</si>
  <si>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</si>
  <si>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</si>
  <si>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</si>
  <si>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</si>
  <si>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</si>
  <si>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</si>
  <si>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</si>
  <si>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</si>
  <si>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</si>
  <si>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</si>
  <si>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</si>
  <si>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</si>
  <si>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</si>
  <si>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</si>
  <si>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</si>
  <si>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</si>
  <si>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</si>
  <si>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</si>
  <si>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</si>
  <si>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</si>
  <si>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</si>
  <si>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</si>
  <si>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</si>
  <si>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</si>
  <si>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</si>
  <si>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</si>
  <si>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</si>
  <si>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</si>
  <si>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</si>
  <si>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</si>
  <si>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</si>
  <si>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</si>
  <si>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</si>
  <si>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</si>
  <si>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</si>
  <si>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</si>
  <si>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</si>
  <si>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</si>
  <si>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</si>
  <si>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</si>
  <si>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</si>
  <si>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</si>
  <si>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</si>
  <si>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</si>
  <si>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</si>
  <si>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</si>
  <si>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</si>
  <si>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</si>
  <si>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</si>
  <si>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</si>
  <si>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</si>
  <si>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</si>
  <si>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</si>
  <si>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</si>
  <si>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</si>
  <si>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</si>
  <si>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</si>
  <si>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</si>
  <si>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</si>
  <si>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</si>
  <si>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</si>
  <si>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</si>
  <si>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</si>
  <si>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</si>
  <si>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</si>
  <si>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</si>
  <si>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</si>
  <si>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</si>
  <si>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</si>
  <si>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</si>
  <si>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</si>
  <si>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</si>
  <si>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</si>
  <si>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</si>
  <si>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</si>
  <si>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</si>
  <si>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</si>
  <si>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</si>
  <si>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</si>
  <si>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</si>
  <si>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</si>
  <si>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</si>
  <si>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</si>
  <si>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</si>
  <si>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</si>
  <si>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</si>
  <si>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</si>
  <si>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</si>
  <si>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</si>
  <si>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</si>
  <si>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</si>
  <si>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</si>
  <si>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</si>
  <si>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</si>
  <si>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</si>
  <si>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</si>
  <si>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</si>
  <si>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</si>
  <si>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</si>
  <si>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</si>
  <si>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</si>
  <si>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</si>
  <si>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</si>
  <si>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</si>
  <si>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</si>
  <si>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</si>
  <si>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</si>
  <si>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</si>
  <si>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</si>
  <si>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</si>
  <si>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</si>
  <si>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</si>
  <si>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</si>
  <si>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</si>
  <si>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</si>
  <si>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</si>
  <si>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</si>
  <si>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</si>
  <si>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</si>
  <si>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</si>
  <si>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</si>
  <si>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</si>
  <si>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</si>
  <si>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</si>
  <si>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</si>
  <si>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</si>
  <si>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</si>
  <si>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</si>
  <si>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</si>
  <si>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</si>
  <si>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</si>
  <si>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</si>
  <si>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</si>
  <si>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</si>
  <si>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</si>
  <si>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</si>
  <si>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</si>
  <si>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</si>
  <si>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</si>
  <si>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</si>
  <si>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</si>
  <si>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</si>
  <si>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</si>
  <si>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</si>
  <si>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</si>
  <si>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</si>
  <si>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</si>
  <si>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</si>
  <si>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</si>
  <si>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</si>
  <si>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</si>
  <si>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</si>
  <si>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</si>
  <si>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</si>
  <si>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</si>
  <si>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</si>
  <si>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</si>
  <si>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</si>
  <si>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</si>
  <si>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</si>
  <si>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</si>
  <si>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</si>
  <si>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</si>
  <si>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</si>
  <si>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</si>
  <si>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</si>
  <si>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</si>
  <si>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</si>
  <si>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</si>
  <si>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</si>
  <si>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</si>
  <si>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</si>
  <si>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</si>
  <si>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</si>
  <si>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</si>
  <si>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</si>
  <si>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</si>
  <si>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</si>
  <si>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</si>
  <si>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</si>
  <si>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</si>
  <si>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</si>
  <si>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</si>
  <si>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</si>
  <si>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</si>
  <si>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</si>
  <si>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</si>
  <si>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</si>
  <si>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</si>
  <si>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</si>
  <si>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</si>
  <si>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</si>
  <si>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</si>
  <si>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</si>
  <si>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</si>
  <si>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</si>
  <si>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</si>
  <si>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</si>
  <si>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</si>
  <si>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</si>
  <si>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</si>
  <si>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</si>
  <si>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</si>
  <si>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</si>
  <si>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</si>
  <si>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</si>
  <si>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</si>
  <si>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</si>
  <si>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</si>
  <si>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</si>
  <si>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</si>
  <si>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</si>
  <si>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</si>
  <si>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</si>
  <si>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</si>
  <si>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</si>
  <si>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</si>
  <si>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</si>
  <si>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</si>
  <si>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</si>
  <si>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</si>
  <si>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</si>
  <si>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</si>
  <si>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</si>
  <si>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</si>
  <si>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</si>
  <si>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</si>
  <si>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</si>
  <si>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</si>
  <si>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</si>
  <si>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</si>
  <si>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</si>
  <si>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</si>
  <si>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</si>
  <si>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</si>
  <si>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</si>
  <si>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</si>
  <si>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</si>
  <si>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</si>
  <si>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</si>
  <si>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</si>
  <si>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</si>
  <si>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</si>
  <si>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</si>
  <si>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</si>
  <si>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</si>
  <si>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</si>
  <si>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</si>
  <si>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</si>
  <si>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</si>
  <si>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</si>
  <si>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</si>
  <si>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</si>
  <si>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</si>
  <si>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</si>
  <si>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</si>
  <si>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</si>
  <si>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</si>
  <si>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</si>
  <si>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</si>
  <si>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</si>
  <si>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</si>
  <si>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</si>
  <si>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</si>
  <si>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</si>
  <si>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</si>
  <si>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</si>
  <si>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</si>
  <si>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</si>
  <si>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</si>
  <si>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</si>
  <si>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</si>
  <si>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</si>
  <si>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</si>
  <si>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</si>
  <si>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</si>
  <si>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</si>
  <si>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</si>
  <si>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</si>
  <si>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</si>
  <si>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</si>
  <si>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</si>
  <si>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</si>
  <si>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</si>
  <si>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</si>
  <si>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</si>
  <si>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</si>
  <si>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</si>
  <si>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</si>
  <si>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</si>
  <si>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</si>
  <si>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</si>
  <si>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</si>
  <si>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</si>
  <si>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</si>
  <si>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</si>
  <si>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</si>
  <si>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</si>
  <si>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</si>
  <si>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</si>
  <si>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</si>
  <si>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</si>
  <si>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</si>
  <si>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</si>
  <si>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</si>
  <si>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</si>
  <si>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</si>
  <si>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</si>
  <si>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</si>
  <si>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</si>
  <si>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</si>
  <si>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</si>
  <si>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</si>
  <si>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</si>
  <si>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</si>
  <si>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</si>
  <si>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</si>
  <si>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</si>
  <si>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</si>
  <si>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</si>
  <si>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</si>
  <si>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</si>
  <si>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</si>
  <si>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</si>
  <si>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</si>
  <si>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</si>
  <si>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</si>
  <si>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</si>
  <si>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</si>
  <si>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</si>
  <si>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</si>
  <si>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</si>
  <si>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</si>
  <si>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</si>
  <si>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</si>
  <si>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</si>
  <si>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</si>
  <si>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</si>
  <si>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</si>
  <si>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</si>
  <si>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</si>
  <si>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</si>
  <si>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</si>
  <si>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</si>
  <si>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</si>
  <si>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</si>
  <si>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</si>
  <si>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</si>
  <si>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</si>
  <si>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</si>
  <si>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</si>
  <si>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</si>
  <si>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</si>
  <si>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</si>
  <si>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</si>
  <si>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</si>
  <si>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</si>
  <si>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</si>
  <si>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</si>
  <si>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</si>
  <si>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</si>
  <si>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</si>
  <si>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</si>
  <si>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</si>
  <si>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</si>
  <si>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</si>
  <si>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</si>
  <si>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</si>
  <si>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</si>
  <si>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</si>
  <si>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</si>
  <si>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</si>
  <si>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</si>
  <si>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</si>
  <si>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</si>
  <si>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</si>
  <si>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</si>
  <si>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</si>
  <si>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</si>
  <si>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</si>
  <si>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</si>
  <si>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</si>
  <si>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</si>
  <si>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</si>
  <si>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</si>
  <si>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</si>
  <si>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</si>
  <si>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</si>
  <si>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</si>
  <si>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</si>
  <si>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</si>
  <si>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</si>
  <si>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</si>
  <si>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</si>
  <si>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</si>
  <si>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</si>
  <si>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</si>
  <si>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</si>
  <si>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</si>
  <si>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</si>
  <si>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</si>
  <si>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</si>
  <si>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</si>
  <si>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</si>
  <si>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</si>
  <si>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</si>
  <si>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</si>
  <si>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</si>
  <si>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</si>
  <si>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</si>
  <si>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</si>
  <si>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</si>
  <si>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</si>
  <si>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</si>
  <si>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</si>
  <si>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</si>
  <si>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</si>
  <si>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</si>
  <si>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</si>
  <si>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</si>
  <si>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</si>
  <si>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</si>
  <si>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</si>
  <si>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</si>
  <si>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</si>
  <si>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</si>
  <si>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</si>
  <si>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</si>
  <si>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</si>
  <si>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</si>
  <si>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</si>
  <si>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</si>
  <si>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</si>
  <si>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</si>
  <si>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</si>
  <si>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</si>
  <si>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</si>
  <si>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</si>
  <si>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</si>
  <si>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</si>
  <si>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</si>
  <si>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</si>
  <si>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</si>
  <si>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</si>
  <si>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</si>
  <si>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</si>
  <si>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</si>
  <si>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</si>
  <si>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</si>
  <si>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</si>
  <si>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</si>
  <si>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</si>
  <si>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</si>
  <si>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</si>
  <si>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</si>
  <si>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</si>
  <si>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</si>
  <si>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</si>
  <si>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</si>
  <si>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</si>
  <si>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</si>
  <si>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</si>
  <si>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</si>
  <si>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</si>
  <si>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</si>
  <si>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</si>
  <si>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</si>
  <si>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</si>
  <si>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</si>
  <si>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</si>
  <si>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</si>
  <si>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</si>
  <si>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</si>
  <si>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</si>
  <si>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</si>
  <si>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</si>
  <si>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</si>
  <si>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</si>
  <si>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</si>
  <si>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</si>
  <si>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</si>
  <si>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</si>
  <si>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</si>
  <si>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</si>
  <si>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</si>
  <si>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</si>
  <si>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</si>
  <si>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</si>
  <si>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</si>
  <si>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</si>
  <si>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</si>
  <si>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</si>
  <si>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</si>
  <si>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</si>
  <si>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</si>
  <si>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</si>
  <si>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</si>
  <si>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</si>
  <si>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</si>
  <si>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</si>
  <si>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</si>
  <si>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</si>
  <si>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</si>
  <si>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</si>
  <si>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</si>
  <si>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</si>
  <si>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</si>
  <si>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</si>
  <si>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</si>
  <si>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</si>
  <si>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</si>
  <si>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</si>
  <si>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</si>
  <si>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</si>
  <si>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</si>
  <si>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</si>
  <si>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</si>
  <si>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</si>
  <si>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</si>
  <si>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</si>
  <si>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</si>
  <si>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</si>
  <si>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</si>
  <si>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</si>
  <si>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</si>
  <si>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</si>
  <si>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</si>
  <si>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</si>
  <si>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</si>
  <si>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</si>
  <si>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</si>
  <si>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</si>
  <si>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</si>
  <si>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</si>
  <si>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</si>
  <si>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</si>
  <si>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</si>
  <si>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</si>
  <si>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</si>
  <si>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</si>
  <si>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</si>
  <si>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</si>
  <si>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</si>
  <si>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</si>
  <si>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</si>
  <si>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</si>
  <si>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</si>
  <si>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</si>
  <si>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</si>
  <si>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</si>
  <si>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</si>
  <si>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</si>
  <si>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</si>
  <si>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</si>
  <si>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</si>
  <si>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</si>
  <si>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</si>
  <si>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</si>
  <si>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</si>
  <si>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</si>
  <si>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</si>
  <si>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</si>
  <si>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</si>
  <si>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</si>
  <si>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</si>
  <si>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</si>
  <si>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</si>
  <si>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</si>
  <si>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</si>
  <si>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</si>
  <si>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</si>
  <si>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</si>
  <si>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</si>
  <si>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</si>
  <si>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</si>
  <si>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</si>
  <si>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</si>
  <si>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</si>
  <si>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</si>
  <si>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</si>
  <si>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</si>
  <si>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</si>
  <si>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</si>
  <si>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</si>
  <si>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</si>
  <si>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</si>
  <si>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</si>
  <si>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</si>
  <si>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</si>
  <si>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</si>
  <si>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</si>
  <si>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</si>
  <si>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</si>
  <si>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</si>
  <si>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</si>
  <si>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</si>
  <si>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</si>
  <si>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</si>
  <si>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</si>
  <si>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</si>
  <si>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</si>
  <si>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</si>
  <si>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</si>
  <si>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</si>
  <si>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</si>
  <si>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</si>
  <si>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</si>
  <si>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</si>
  <si>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</si>
  <si>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</si>
  <si>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</si>
  <si>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</si>
  <si>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</si>
  <si>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</si>
  <si>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</si>
  <si>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</si>
  <si>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</si>
  <si>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</si>
  <si>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</si>
  <si>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</si>
  <si>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</si>
  <si>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</si>
  <si>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</si>
  <si>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</si>
  <si>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</si>
  <si>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</si>
  <si>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</si>
  <si>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</si>
  <si>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</si>
  <si>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</si>
  <si>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</si>
  <si>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</si>
  <si>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</si>
  <si>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</si>
  <si>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</si>
  <si>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</si>
  <si>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</si>
  <si>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</si>
  <si>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</si>
  <si>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</si>
  <si>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</si>
  <si>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</si>
  <si>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</si>
  <si>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</si>
  <si>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</si>
  <si>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</si>
  <si>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</si>
  <si>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</si>
  <si>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</si>
  <si>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</si>
  <si>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</si>
  <si>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</si>
  <si>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</si>
  <si>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</si>
  <si>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</si>
  <si>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</si>
  <si>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</si>
  <si>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</si>
  <si>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</si>
  <si>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</si>
  <si>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</si>
  <si>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</si>
  <si>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</si>
  <si>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</si>
  <si>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</si>
  <si>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</si>
  <si>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</si>
  <si>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</si>
  <si>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</si>
  <si>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</si>
  <si>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</si>
  <si>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</si>
  <si>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</si>
  <si>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</si>
  <si>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</si>
  <si>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</si>
  <si>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</si>
  <si>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</si>
  <si>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</si>
  <si>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</si>
  <si>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</si>
  <si>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</si>
  <si>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</si>
  <si>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</si>
  <si>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</si>
  <si>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</si>
  <si>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</si>
  <si>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</si>
  <si>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</si>
  <si>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</si>
  <si>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</si>
  <si>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</si>
  <si>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</si>
  <si>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</si>
  <si>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</si>
  <si>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</si>
  <si>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</si>
  <si>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</si>
  <si>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</si>
  <si>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</si>
  <si>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</si>
  <si>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</si>
  <si>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</si>
  <si>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</si>
  <si>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</si>
  <si>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</si>
  <si>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</si>
  <si>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</si>
  <si>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</si>
  <si>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</si>
  <si>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</si>
  <si>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</si>
  <si>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</si>
  <si>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</si>
  <si>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</si>
  <si>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</si>
  <si>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</si>
  <si>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</si>
  <si>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</si>
  <si>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</si>
  <si>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</si>
  <si>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</si>
  <si>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</si>
  <si>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</si>
  <si>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</si>
  <si>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</si>
  <si>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</si>
  <si>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</si>
  <si>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</si>
  <si>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</si>
  <si>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</si>
  <si>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</si>
  <si>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</si>
  <si>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</si>
  <si>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</si>
  <si>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</si>
  <si>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</si>
  <si>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</si>
  <si>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</si>
  <si>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</si>
  <si>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</si>
  <si>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</si>
  <si>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</si>
  <si>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</si>
  <si>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</si>
  <si>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</si>
  <si>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</si>
  <si>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</si>
  <si>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</si>
  <si>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</si>
  <si>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</si>
  <si>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</si>
  <si>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</si>
  <si>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</si>
  <si>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</si>
  <si>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</si>
  <si>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</si>
  <si>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</si>
  <si>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</si>
  <si>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</si>
  <si>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</si>
  <si>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</si>
  <si>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</si>
  <si>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</si>
  <si>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</si>
  <si>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</si>
  <si>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</si>
  <si>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</si>
  <si>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</si>
  <si>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</si>
  <si>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</si>
  <si>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</si>
  <si>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</si>
  <si>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</si>
  <si>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</si>
  <si>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</si>
  <si>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</si>
  <si>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</si>
  <si>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</si>
  <si>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</si>
  <si>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</si>
  <si>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</si>
  <si>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</si>
  <si>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</si>
  <si>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</si>
  <si>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</si>
  <si>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</si>
  <si>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</si>
  <si>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</si>
  <si>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</si>
  <si>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</si>
  <si>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</si>
  <si>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</si>
  <si>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</si>
  <si>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</si>
  <si>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</si>
  <si>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</si>
  <si>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</si>
  <si>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</si>
  <si>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</si>
  <si>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</si>
  <si>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</si>
  <si>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</si>
  <si>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</si>
  <si>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</si>
  <si>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</si>
  <si>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</si>
  <si>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</si>
  <si>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</si>
  <si>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</si>
  <si>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</si>
  <si>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</si>
  <si>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</si>
  <si>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</si>
  <si>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</si>
  <si>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</si>
  <si>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</si>
  <si>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</si>
  <si>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</si>
  <si>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</si>
  <si>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</si>
  <si>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</si>
  <si>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</si>
  <si>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</si>
  <si>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</si>
  <si>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</si>
  <si>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</si>
  <si>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</si>
  <si>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</si>
  <si>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</si>
  <si>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</si>
  <si>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</si>
  <si>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</si>
  <si>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</si>
  <si>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</si>
  <si>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</si>
  <si>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</si>
  <si>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</si>
  <si>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</si>
  <si>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</si>
  <si>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</si>
  <si>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</si>
  <si>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</si>
  <si>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</si>
  <si>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</si>
  <si>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</si>
  <si>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</si>
  <si>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</si>
  <si>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</si>
  <si>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</si>
  <si>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</si>
  <si>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</si>
  <si>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</si>
  <si>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</si>
  <si>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</si>
  <si>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</si>
  <si>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</si>
  <si>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</si>
  <si>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</si>
  <si>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</si>
  <si>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</si>
  <si>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</si>
  <si>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</si>
  <si>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</si>
  <si>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</si>
  <si>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</si>
  <si>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</si>
  <si>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</si>
  <si>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</si>
  <si>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</si>
  <si>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</si>
  <si>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</si>
  <si>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</si>
  <si>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</si>
  <si>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</si>
  <si>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</si>
  <si>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</si>
  <si>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</si>
  <si>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</si>
  <si>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</si>
  <si>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</si>
  <si>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</si>
  <si>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</si>
  <si>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</si>
  <si>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</si>
  <si>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</si>
  <si>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</si>
  <si>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</si>
  <si>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</si>
  <si>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</si>
  <si>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</si>
  <si>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</si>
  <si>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</si>
  <si>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</si>
  <si>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</si>
  <si>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</si>
  <si>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</si>
  <si>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</si>
  <si>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</si>
  <si>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</si>
  <si>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</si>
  <si>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</si>
  <si>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</si>
  <si>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</si>
  <si>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</si>
  <si>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</si>
  <si>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</si>
  <si>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</si>
  <si>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</si>
  <si>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</si>
  <si>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</si>
  <si>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</si>
  <si>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</si>
  <si>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</si>
  <si>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</si>
  <si>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</si>
  <si>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</si>
  <si>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</si>
  <si>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</si>
  <si>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</si>
  <si>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</si>
  <si>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</si>
  <si>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</si>
  <si>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</si>
  <si>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</si>
  <si>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</si>
  <si>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</si>
  <si>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</si>
  <si>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</si>
  <si>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</si>
  <si>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</si>
  <si>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</si>
  <si>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</si>
  <si>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</si>
  <si>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</si>
  <si>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</si>
  <si>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</si>
  <si>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</si>
  <si>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</si>
  <si>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</si>
  <si>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</si>
  <si>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</si>
  <si>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</si>
  <si>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</si>
  <si>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</si>
  <si>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</si>
  <si>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</si>
  <si>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</si>
  <si>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</si>
  <si>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</si>
  <si>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</si>
  <si>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</si>
  <si>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</si>
  <si>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</si>
  <si>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</si>
  <si>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</si>
  <si>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</si>
  <si>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</si>
  <si>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</si>
  <si>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</si>
  <si>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</si>
  <si>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</si>
  <si>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</si>
  <si>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</si>
  <si>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</si>
  <si>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</si>
  <si>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</si>
  <si>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</si>
  <si>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</si>
  <si>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</si>
  <si>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</si>
  <si>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</si>
  <si>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</si>
  <si>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</si>
  <si>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</si>
  <si>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</si>
  <si>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</si>
  <si>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</si>
  <si>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</si>
  <si>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</si>
  <si>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</si>
  <si>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</si>
  <si>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</si>
  <si>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</si>
  <si>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</si>
  <si>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</si>
  <si>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</si>
  <si>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</si>
  <si>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</si>
  <si>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</si>
  <si>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</si>
  <si>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</si>
  <si>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</si>
  <si>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</si>
  <si>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</si>
  <si>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</si>
  <si>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</si>
  <si>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</si>
  <si>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</si>
  <si>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</si>
  <si>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</si>
  <si>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</si>
  <si>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</si>
  <si>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</si>
  <si>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</si>
  <si>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</si>
  <si>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</si>
  <si>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</si>
  <si>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</si>
  <si>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</si>
  <si>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</si>
  <si>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</si>
  <si>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</si>
  <si>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</si>
  <si>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</si>
  <si>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</si>
  <si>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</si>
  <si>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</si>
  <si>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</si>
  <si>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</si>
  <si>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</si>
  <si>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</si>
  <si>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</si>
  <si>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</si>
  <si>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</si>
  <si>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</si>
  <si>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</si>
  <si>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</si>
  <si>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</si>
  <si>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</si>
  <si>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</si>
  <si>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</si>
  <si>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</si>
  <si>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</si>
  <si>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</si>
  <si>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</si>
  <si>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</si>
  <si>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</si>
  <si>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</si>
  <si>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</si>
  <si>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</si>
  <si>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</si>
  <si>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</si>
  <si>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</si>
  <si>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</si>
  <si>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</si>
  <si>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</si>
  <si>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</si>
  <si>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</si>
  <si>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</si>
  <si>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</si>
  <si>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</si>
  <si>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</si>
  <si>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</si>
  <si>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</si>
  <si>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</si>
  <si>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</si>
  <si>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</si>
  <si>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</si>
  <si>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</si>
  <si>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</si>
  <si>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</si>
  <si>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</si>
  <si>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</si>
  <si>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</si>
  <si>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</si>
  <si>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</si>
  <si>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</si>
  <si>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</si>
  <si>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</si>
  <si>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</si>
  <si>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</si>
  <si>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</si>
  <si>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</si>
  <si>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</si>
  <si>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</si>
  <si>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</si>
  <si>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</si>
  <si>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</si>
  <si>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</si>
  <si>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</si>
  <si>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</si>
  <si>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</si>
  <si>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</si>
  <si>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</si>
  <si>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</si>
  <si>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</si>
  <si>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</si>
  <si>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</si>
  <si>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</si>
  <si>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</si>
  <si>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</si>
  <si>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</si>
  <si>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</si>
  <si>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</si>
  <si>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</si>
  <si>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</si>
  <si>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</si>
  <si>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</si>
  <si>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</si>
  <si>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</si>
  <si>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</si>
  <si>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</si>
  <si>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</si>
  <si>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</si>
  <si>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</si>
  <si>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</si>
  <si>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</si>
  <si>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</si>
  <si>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</si>
  <si>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</si>
  <si>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</si>
  <si>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</si>
  <si>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</si>
  <si>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</si>
  <si>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</si>
  <si>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</si>
  <si>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</si>
  <si>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</si>
  <si>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</si>
  <si>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</si>
  <si>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</si>
  <si>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</si>
  <si>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</si>
  <si>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</si>
  <si>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</si>
  <si>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</si>
  <si>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</si>
  <si>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</si>
  <si>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</si>
  <si>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</si>
  <si>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</si>
  <si>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</si>
  <si>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</si>
  <si>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</si>
  <si>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</si>
  <si>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</si>
  <si>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</si>
  <si>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</si>
  <si>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</si>
  <si>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</si>
  <si>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</si>
  <si>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</si>
  <si>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</si>
  <si>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</si>
  <si>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</si>
  <si>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</si>
  <si>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</si>
  <si>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</si>
  <si>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</si>
  <si>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</si>
  <si>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</si>
  <si>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</si>
  <si>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</si>
  <si>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</si>
  <si>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</si>
  <si>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</si>
  <si>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</si>
  <si>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</si>
  <si>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</si>
  <si>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</si>
  <si>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</si>
  <si>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</si>
  <si>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</si>
  <si>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</si>
  <si>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</si>
  <si>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</si>
  <si>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</si>
  <si>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</si>
  <si>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</si>
  <si>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</si>
  <si>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</si>
  <si>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</si>
  <si>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</si>
  <si>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</si>
  <si>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</si>
  <si>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</si>
  <si>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</si>
  <si>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</si>
  <si>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</si>
  <si>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</si>
  <si>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</si>
  <si>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</si>
  <si>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</si>
  <si>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</si>
  <si>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</si>
  <si>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</si>
  <si>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</si>
  <si>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</si>
  <si>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</si>
  <si>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</si>
  <si>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</si>
  <si>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</si>
  <si>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</si>
  <si>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</si>
  <si>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</si>
  <si>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</si>
  <si>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</si>
  <si>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</si>
  <si>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</si>
  <si>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</si>
  <si>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</si>
  <si>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</si>
  <si>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</si>
  <si>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</si>
  <si>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</si>
  <si>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</si>
  <si>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</si>
  <si>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</si>
  <si>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</si>
  <si>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</si>
  <si>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</si>
  <si>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</si>
  <si>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</si>
  <si>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</si>
  <si>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</si>
  <si>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</si>
  <si>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</si>
  <si>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</si>
  <si>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</si>
  <si>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</si>
  <si>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</si>
  <si>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</si>
  <si>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</si>
  <si>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</si>
  <si>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</si>
  <si>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</si>
  <si>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</si>
  <si>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</si>
  <si>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</si>
  <si>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</si>
  <si>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</si>
  <si>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</si>
  <si>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</si>
  <si>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</si>
  <si>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</si>
  <si>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</si>
  <si>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</si>
  <si>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</si>
  <si>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</si>
  <si>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</si>
  <si>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</si>
  <si>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</si>
  <si>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</si>
  <si>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</si>
  <si>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</si>
  <si>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</si>
  <si>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</si>
  <si>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</si>
  <si>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</si>
  <si>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</si>
  <si>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</si>
  <si>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</si>
  <si>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</si>
  <si>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</si>
  <si>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</si>
  <si>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</si>
  <si>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</si>
  <si>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</si>
  <si>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</si>
  <si>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</si>
  <si>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</si>
  <si>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</si>
  <si>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</si>
  <si>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</si>
  <si>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</si>
  <si>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</si>
  <si>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</si>
  <si>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</si>
  <si>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</si>
  <si>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</si>
  <si>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</si>
  <si>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</si>
  <si>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</si>
  <si>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</si>
  <si>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</si>
  <si>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</si>
  <si>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</si>
  <si>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</si>
  <si>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</si>
  <si>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</si>
  <si>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</si>
  <si>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</si>
  <si>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</si>
  <si>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</si>
  <si>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</si>
  <si>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</si>
  <si>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</si>
  <si>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</si>
  <si>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</si>
  <si>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</si>
  <si>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</si>
  <si>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</si>
  <si>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</si>
  <si>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</si>
  <si>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</si>
  <si>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</si>
  <si>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</si>
  <si>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</si>
  <si>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</si>
  <si>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</si>
  <si>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</si>
  <si>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</si>
  <si>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</si>
  <si>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</si>
  <si>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</si>
  <si>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</si>
  <si>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</si>
  <si>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</si>
  <si>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</si>
  <si>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</si>
  <si>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</si>
  <si>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</si>
  <si>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</si>
  <si>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</si>
  <si>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</si>
  <si>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</si>
  <si>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</si>
  <si>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</si>
  <si>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</si>
  <si>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</si>
  <si>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</si>
  <si>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</si>
  <si>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</si>
  <si>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</si>
  <si>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</si>
  <si>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</si>
  <si>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</si>
  <si>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</si>
  <si>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</si>
  <si>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</si>
  <si>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</si>
  <si>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</si>
  <si>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</si>
  <si>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</si>
  <si>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</si>
  <si>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</si>
  <si>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</si>
  <si>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</si>
  <si>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</si>
  <si>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</si>
  <si>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</si>
  <si>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</si>
  <si>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</si>
  <si>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</si>
  <si>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</si>
  <si>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</si>
  <si>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</si>
  <si>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</si>
  <si>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</si>
  <si>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</si>
  <si>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</si>
  <si>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</si>
  <si>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</si>
  <si>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</si>
  <si>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</si>
  <si>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</si>
  <si>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</si>
  <si>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</si>
  <si>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</si>
  <si>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</si>
  <si>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</si>
  <si>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</si>
  <si>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</si>
  <si>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</si>
  <si>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</si>
  <si>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</si>
  <si>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</si>
  <si>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</si>
  <si>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</si>
  <si>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</si>
  <si>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</si>
  <si>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</si>
  <si>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</si>
  <si>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</si>
  <si>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</si>
  <si>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</si>
  <si>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</si>
  <si>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</si>
  <si>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</si>
  <si>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</si>
  <si>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</si>
  <si>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</si>
  <si>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</si>
  <si>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</si>
  <si>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</si>
  <si>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</si>
  <si>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</si>
  <si>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</si>
  <si>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</si>
  <si>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</si>
  <si>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</si>
  <si>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</si>
  <si>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</si>
  <si>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</si>
  <si>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</si>
  <si>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</si>
  <si>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</si>
  <si>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</si>
  <si>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</si>
  <si>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</si>
  <si>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</si>
  <si>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</si>
  <si>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</si>
  <si>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</si>
  <si>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</si>
  <si>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</si>
  <si>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</si>
  <si>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</si>
  <si>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</si>
  <si>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</si>
  <si>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</si>
  <si>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</si>
  <si>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</si>
  <si>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</si>
  <si>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</si>
  <si>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</si>
  <si>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</si>
  <si>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</si>
  <si>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</si>
  <si>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</si>
  <si>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</si>
  <si>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</si>
  <si>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</si>
  <si>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</si>
  <si>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</si>
  <si>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</si>
  <si>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</si>
  <si>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</si>
  <si>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</si>
  <si>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</si>
  <si>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</si>
  <si>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</si>
  <si>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</si>
  <si>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</si>
  <si>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</si>
  <si>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</si>
  <si>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</si>
  <si>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</si>
  <si>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</si>
  <si>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</si>
  <si>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</si>
  <si>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</si>
  <si>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</si>
  <si>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</si>
  <si>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</si>
  <si>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</si>
  <si>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</si>
  <si>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</si>
  <si>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</si>
  <si>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</si>
  <si>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</si>
  <si>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</si>
  <si>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</si>
  <si>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</si>
  <si>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</si>
  <si>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</si>
  <si>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</si>
  <si>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</si>
  <si>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</si>
  <si>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</si>
  <si>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</si>
  <si>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</si>
  <si>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</si>
  <si>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</si>
  <si>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</si>
  <si>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</si>
  <si>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</si>
  <si>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</si>
  <si>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</si>
  <si>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</si>
  <si>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</si>
  <si>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</si>
  <si>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</si>
  <si>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</si>
  <si>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</si>
  <si>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</si>
  <si>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</si>
  <si>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</si>
  <si>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</si>
  <si>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</si>
  <si>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</si>
  <si>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</si>
  <si>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</si>
  <si>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</si>
  <si>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</si>
  <si>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</si>
  <si>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</si>
  <si>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</si>
  <si>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</si>
  <si>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</si>
  <si>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</si>
  <si>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</si>
  <si>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</si>
  <si>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</si>
  <si>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</si>
  <si>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</si>
  <si>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</si>
  <si>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</si>
  <si>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</si>
  <si>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</si>
  <si>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</si>
  <si>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</si>
  <si>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</si>
  <si>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</si>
  <si>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</si>
  <si>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</si>
  <si>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</si>
  <si>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</si>
  <si>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</si>
  <si>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</si>
  <si>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</si>
  <si>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</si>
  <si>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</si>
  <si>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</si>
  <si>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</si>
  <si>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</si>
  <si>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</si>
  <si>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</si>
  <si>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</si>
  <si>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</si>
  <si>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</si>
  <si>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</si>
  <si>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</si>
  <si>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</si>
  <si>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</si>
  <si>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</si>
  <si>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</si>
  <si>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</si>
  <si>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</si>
  <si>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</si>
  <si>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</si>
  <si>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</si>
  <si>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</si>
  <si>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</si>
  <si>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</si>
  <si>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</si>
  <si>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</si>
  <si>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</si>
  <si>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</si>
  <si>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</si>
  <si>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</si>
  <si>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</si>
  <si>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</si>
  <si>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</si>
  <si>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</si>
  <si>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</si>
  <si>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</si>
  <si>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</si>
  <si>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</si>
  <si>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</si>
  <si>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</si>
  <si>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</si>
  <si>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</si>
  <si>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</si>
  <si>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</si>
  <si>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</si>
  <si>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</si>
  <si>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</si>
  <si>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</si>
  <si>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</si>
  <si>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</si>
  <si>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</si>
  <si>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</si>
  <si>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</si>
  <si>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</si>
  <si>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</si>
  <si>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</si>
  <si>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</si>
  <si>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</si>
  <si>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</si>
  <si>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</si>
  <si>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</si>
  <si>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</si>
  <si>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</si>
  <si>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</si>
  <si>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</si>
  <si>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</si>
  <si>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</si>
  <si>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</si>
  <si>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</si>
  <si>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</si>
  <si>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</si>
  <si>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</si>
  <si>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</si>
  <si>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</si>
  <si>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</si>
  <si>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</si>
  <si>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</si>
  <si>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</si>
  <si>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</si>
  <si>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</si>
  <si>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</si>
  <si>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</si>
  <si>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</si>
  <si>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</si>
  <si>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</si>
  <si>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</si>
  <si>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</si>
  <si>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</si>
  <si>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</si>
  <si>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</si>
  <si>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</si>
  <si>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</si>
  <si>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</si>
  <si>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</si>
  <si>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</si>
  <si>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</si>
  <si>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</si>
  <si>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</si>
  <si>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</si>
  <si>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</si>
  <si>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</si>
  <si>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</si>
  <si>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</si>
  <si>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</si>
  <si>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</si>
  <si>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</si>
  <si>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</si>
  <si>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</si>
  <si>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</si>
  <si>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</si>
  <si>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</si>
  <si>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</si>
  <si>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</si>
  <si>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</si>
  <si>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</si>
  <si>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</si>
  <si>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</si>
  <si>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</si>
  <si>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</si>
  <si>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</si>
  <si>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</si>
  <si>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</si>
  <si>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</si>
  <si>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</si>
  <si>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</si>
  <si>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</si>
  <si>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</si>
  <si>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</si>
  <si>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</si>
  <si>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</si>
  <si>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</si>
  <si>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</si>
  <si>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</si>
  <si>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</si>
  <si>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</si>
  <si>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</si>
  <si>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</si>
  <si>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</si>
  <si>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</si>
  <si>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</si>
  <si>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</si>
  <si>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</si>
  <si>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</si>
  <si>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</si>
  <si>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</si>
  <si>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</si>
  <si>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</si>
  <si>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</si>
  <si>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</si>
  <si>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</si>
  <si>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</si>
  <si>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</si>
  <si>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</si>
  <si>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</si>
  <si>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</si>
  <si>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</si>
  <si>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</si>
  <si>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</si>
  <si>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</si>
  <si>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</si>
  <si>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</si>
  <si>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</si>
  <si>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</si>
  <si>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</si>
  <si>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</si>
  <si>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</si>
  <si>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</si>
  <si>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</si>
  <si>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</si>
  <si>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</si>
  <si>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</si>
  <si>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</si>
  <si>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</si>
  <si>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</si>
  <si>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</si>
  <si>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</si>
  <si>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</si>
  <si>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</si>
  <si>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</si>
  <si>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</si>
  <si>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</si>
  <si>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</si>
  <si>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</si>
  <si>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</si>
  <si>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</si>
  <si>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</si>
  <si>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</si>
  <si>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</si>
  <si>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</si>
  <si>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</si>
  <si>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</si>
  <si>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</si>
  <si>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</si>
  <si>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</si>
  <si>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</si>
  <si>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</si>
  <si>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</si>
  <si>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</si>
  <si>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</si>
  <si>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</si>
  <si>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</si>
  <si>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</si>
  <si>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</si>
  <si>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</si>
  <si>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</si>
  <si>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</si>
  <si>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</si>
  <si>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</si>
  <si>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</si>
  <si>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</si>
  <si>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</si>
  <si>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</si>
  <si>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</si>
  <si>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</si>
  <si>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</si>
  <si>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</si>
  <si>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</si>
  <si>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</si>
  <si>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</si>
  <si>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</si>
  <si>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</si>
  <si>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</si>
  <si>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</si>
  <si>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</si>
  <si>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</si>
  <si>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</si>
  <si>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</si>
  <si>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</si>
  <si>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</si>
  <si>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</si>
  <si>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</si>
  <si>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</si>
  <si>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</si>
  <si>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</si>
  <si>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</si>
  <si>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</si>
  <si>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</si>
  <si>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</si>
  <si>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</si>
  <si>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</si>
  <si>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</si>
  <si>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</si>
  <si>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</si>
  <si>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</si>
  <si>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</si>
  <si>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</si>
  <si>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</si>
  <si>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</si>
  <si>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</si>
  <si>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</si>
  <si>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</si>
  <si>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</si>
  <si>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</si>
  <si>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</si>
  <si>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</si>
  <si>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</si>
  <si>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</si>
  <si>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</si>
  <si>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</si>
  <si>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</si>
  <si>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</si>
  <si>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</si>
  <si>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</si>
  <si>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</si>
  <si>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</si>
  <si>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</si>
  <si>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</si>
  <si>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</si>
  <si>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</si>
  <si>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</si>
  <si>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</si>
  <si>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</si>
  <si>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</si>
  <si>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</si>
  <si>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</si>
  <si>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</si>
  <si>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</si>
  <si>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</si>
  <si>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</si>
  <si>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</si>
  <si>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</si>
  <si>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</si>
  <si>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</si>
  <si>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</si>
  <si>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</si>
  <si>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</si>
  <si>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</si>
  <si>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</si>
  <si>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</si>
  <si>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</si>
  <si>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</si>
  <si>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</si>
  <si>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</si>
  <si>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</si>
  <si>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</si>
  <si>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</si>
  <si>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</si>
  <si>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</si>
  <si>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</si>
  <si>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</si>
  <si>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</si>
  <si>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</si>
  <si>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</si>
  <si>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</si>
  <si>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</si>
  <si>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</si>
  <si>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</si>
  <si>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</si>
  <si>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</si>
  <si>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</si>
  <si>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</si>
  <si>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</si>
  <si>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</si>
  <si>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</si>
  <si>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</si>
  <si>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</si>
  <si>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</si>
  <si>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</si>
  <si>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</si>
  <si>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</si>
  <si>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</si>
  <si>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</si>
  <si>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</si>
  <si>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</si>
  <si>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</si>
  <si>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</si>
  <si>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</si>
  <si>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</si>
  <si>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</si>
  <si>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</si>
  <si>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</si>
  <si>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</si>
  <si>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</si>
  <si>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</si>
  <si>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</si>
  <si>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</si>
  <si>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</si>
  <si>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</si>
  <si>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</si>
  <si>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</si>
  <si>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</si>
  <si>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</si>
  <si>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</si>
  <si>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</si>
  <si>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</si>
  <si>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</si>
  <si>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</si>
  <si>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</si>
  <si>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</si>
  <si>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</si>
  <si>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</si>
  <si>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</si>
  <si>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</si>
  <si>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</si>
  <si>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</si>
  <si>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</si>
  <si>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</si>
  <si>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</si>
  <si>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</si>
  <si>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</si>
  <si>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</si>
  <si>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</si>
  <si>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</si>
  <si>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</si>
  <si>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</si>
  <si>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</si>
  <si>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</si>
  <si>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</si>
  <si>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</si>
  <si>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</si>
  <si>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</si>
  <si>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</si>
  <si>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</si>
  <si>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</si>
  <si>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</si>
  <si>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</si>
  <si>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</si>
  <si>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</si>
  <si>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</si>
  <si>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</si>
  <si>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</si>
  <si>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</si>
  <si>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</si>
  <si>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</si>
  <si>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</si>
  <si>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</si>
  <si>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</si>
  <si>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</si>
  <si>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</si>
  <si>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</si>
  <si>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</si>
  <si>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</si>
  <si>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</si>
  <si>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</si>
  <si>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</si>
  <si>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</si>
  <si>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</si>
  <si>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</si>
  <si>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</si>
  <si>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</si>
  <si>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</si>
  <si>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</si>
  <si>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</si>
  <si>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</si>
  <si>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</si>
  <si>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</si>
  <si>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</si>
  <si>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</si>
  <si>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</si>
  <si>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</si>
  <si>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</si>
  <si>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</si>
  <si>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</si>
  <si>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</si>
  <si>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</si>
  <si>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</si>
  <si>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</si>
  <si>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</si>
  <si>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</si>
  <si>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</si>
  <si>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</si>
  <si>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</si>
  <si>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</si>
  <si>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</si>
  <si>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</si>
  <si>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</si>
  <si>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</si>
  <si>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</si>
  <si>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</si>
  <si>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</si>
  <si>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</si>
  <si>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</si>
  <si>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</si>
  <si>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</si>
  <si>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</si>
  <si>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</si>
  <si>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</si>
  <si>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</si>
  <si>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</si>
  <si>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</si>
  <si>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</si>
  <si>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</si>
  <si>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</si>
  <si>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</si>
  <si>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</si>
  <si>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</si>
  <si>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</si>
  <si>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</si>
  <si>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</si>
  <si>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</si>
  <si>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</si>
  <si>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</si>
  <si>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</si>
  <si>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</si>
  <si>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</si>
  <si>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</si>
  <si>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</si>
  <si>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</si>
  <si>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</si>
  <si>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</si>
  <si>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</si>
  <si>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</si>
  <si>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</si>
  <si>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</si>
  <si>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</si>
  <si>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</si>
  <si>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</si>
  <si>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</si>
  <si>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</si>
  <si>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</si>
  <si>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</si>
  <si>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</si>
  <si>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</si>
  <si>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</si>
  <si>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</si>
  <si>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</si>
  <si>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</si>
  <si>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</si>
  <si>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</si>
  <si>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</si>
  <si>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</si>
  <si>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</si>
  <si>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</si>
  <si>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</si>
  <si>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</si>
  <si>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</si>
  <si>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</si>
  <si>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</si>
  <si>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</si>
  <si>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</si>
  <si>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</si>
  <si>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</si>
  <si>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</si>
  <si>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</si>
  <si>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</si>
  <si>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</si>
  <si>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</si>
  <si>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</si>
  <si>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</si>
  <si>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</si>
  <si>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</si>
  <si>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</si>
  <si>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</si>
  <si>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</si>
  <si>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</si>
  <si>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</si>
  <si>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</si>
  <si>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</si>
  <si>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</si>
  <si>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</si>
  <si>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</si>
  <si>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</si>
  <si>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</si>
  <si>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</si>
  <si>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</si>
  <si>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</si>
  <si>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</si>
  <si>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</si>
  <si>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</si>
  <si>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</si>
  <si>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</si>
  <si>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</si>
  <si>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</si>
  <si>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</si>
  <si>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</si>
  <si>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</si>
  <si>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</si>
  <si>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</si>
  <si>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</si>
  <si>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</si>
  <si>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</si>
  <si>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</si>
  <si>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</si>
  <si>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</si>
  <si>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</si>
  <si>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</si>
  <si>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</si>
  <si>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</si>
  <si>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</si>
  <si>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</si>
  <si>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</si>
  <si>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</si>
  <si>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</si>
  <si>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</si>
  <si>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</si>
  <si>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</si>
  <si>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</si>
  <si>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</si>
  <si>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</si>
  <si>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</si>
  <si>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</si>
  <si>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</si>
  <si>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</si>
  <si>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</si>
  <si>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</si>
  <si>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</si>
  <si>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</si>
  <si>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</si>
  <si>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</si>
  <si>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</si>
  <si>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</si>
  <si>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</si>
  <si>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</si>
  <si>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</si>
  <si>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</si>
  <si>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</si>
  <si>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</si>
  <si>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</si>
  <si>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</si>
  <si>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</si>
  <si>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</si>
  <si>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</si>
  <si>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</si>
  <si>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</si>
  <si>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</si>
  <si>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</si>
  <si>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</si>
  <si>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</si>
  <si>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</si>
  <si>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</si>
  <si>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</si>
  <si>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</si>
  <si>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</si>
  <si>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</si>
  <si>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</si>
  <si>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</si>
  <si>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</si>
  <si>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</si>
  <si>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</si>
  <si>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</si>
  <si>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</si>
  <si>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</si>
  <si>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</si>
  <si>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</si>
  <si>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</si>
  <si>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</si>
  <si>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</si>
  <si>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</si>
  <si>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</si>
  <si>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</si>
  <si>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</si>
  <si>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</si>
  <si>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</si>
  <si>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</si>
  <si>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</si>
  <si>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</si>
  <si>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</si>
  <si>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</si>
  <si>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</si>
  <si>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</si>
  <si>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</si>
  <si>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</si>
  <si>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</si>
  <si>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</si>
  <si>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</si>
  <si>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</si>
  <si>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</si>
  <si>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</si>
  <si>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</si>
  <si>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</si>
  <si>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</si>
  <si>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</si>
  <si>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</si>
  <si>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</si>
  <si>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</si>
  <si>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</si>
  <si>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</si>
  <si>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</si>
  <si>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</si>
  <si>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</si>
  <si>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</si>
  <si>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</si>
  <si>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</si>
  <si>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</si>
  <si>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</si>
  <si>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</si>
  <si>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</si>
  <si>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</si>
  <si>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</si>
  <si>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</si>
  <si>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</si>
  <si>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</si>
  <si>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</si>
  <si>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</si>
  <si>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</si>
  <si>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</si>
  <si>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</si>
  <si>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</si>
  <si>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</si>
  <si>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</si>
  <si>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</si>
  <si>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</si>
  <si>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</si>
  <si>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</si>
  <si>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</si>
  <si>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</si>
  <si>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</si>
  <si>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</si>
  <si>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</si>
  <si>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</si>
  <si>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</si>
  <si>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</si>
  <si>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</si>
  <si>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</si>
  <si>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</si>
  <si>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</si>
  <si>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</si>
  <si>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</si>
  <si>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</si>
  <si>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</si>
  <si>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</si>
  <si>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</si>
  <si>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</si>
  <si>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</si>
  <si>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</si>
  <si>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</si>
  <si>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</si>
  <si>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</si>
  <si>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</si>
  <si>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</si>
  <si>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</si>
  <si>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</si>
  <si>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</si>
  <si>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</si>
  <si>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</si>
  <si>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</si>
  <si>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</si>
  <si>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</si>
  <si>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</si>
  <si>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</si>
  <si>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</si>
  <si>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</si>
  <si>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</si>
  <si>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</si>
  <si>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</si>
  <si>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</si>
  <si>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</si>
  <si>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</si>
  <si>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</si>
  <si>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</si>
  <si>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</si>
  <si>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</si>
  <si>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</si>
  <si>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</si>
  <si>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</si>
  <si>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</si>
  <si>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</si>
  <si>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</si>
  <si>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</si>
  <si>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</si>
  <si>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</si>
  <si>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</si>
  <si>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</si>
  <si>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</si>
  <si>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</si>
  <si>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</si>
  <si>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</si>
  <si>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</si>
  <si>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</si>
  <si>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</si>
  <si>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</si>
  <si>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</si>
  <si>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</si>
  <si>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</si>
  <si>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</si>
  <si>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</si>
  <si>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</si>
  <si>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</si>
  <si>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</si>
  <si>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</si>
  <si>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</si>
  <si>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</si>
  <si>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</si>
  <si>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</si>
  <si>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</si>
  <si>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</si>
  <si>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</si>
  <si>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</si>
  <si>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</si>
  <si>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</si>
  <si>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</si>
  <si>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</si>
  <si>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</si>
  <si>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</si>
  <si>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</si>
  <si>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</si>
  <si>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</si>
  <si>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</si>
  <si>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</si>
  <si>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</si>
  <si>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</si>
  <si>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</si>
  <si>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</si>
  <si>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</si>
  <si>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</si>
  <si>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</si>
  <si>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</si>
  <si>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</si>
  <si>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</si>
  <si>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</si>
  <si>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</si>
  <si>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</si>
  <si>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</si>
  <si>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</si>
  <si>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</si>
  <si>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</si>
  <si>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</si>
  <si>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</si>
  <si>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</si>
  <si>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</si>
  <si>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</si>
  <si>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</si>
  <si>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</si>
  <si>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</si>
  <si>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</si>
  <si>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</si>
  <si>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</si>
  <si>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</si>
  <si>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</si>
  <si>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</si>
  <si>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</si>
  <si>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</si>
  <si>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</si>
  <si>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</si>
  <si>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</si>
  <si>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</si>
  <si>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</si>
  <si>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</si>
  <si>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</si>
  <si>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</si>
  <si>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</si>
  <si>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</si>
  <si>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</si>
  <si>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</si>
  <si>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</si>
  <si>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</si>
  <si>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</si>
  <si>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</si>
  <si>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</si>
  <si>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</si>
  <si>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</si>
  <si>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</si>
  <si>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</si>
  <si>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</si>
  <si>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</si>
  <si>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</si>
  <si>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</si>
  <si>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</si>
  <si>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</si>
  <si>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</si>
  <si>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</si>
  <si>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</si>
  <si>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</si>
  <si>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</si>
  <si>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</si>
  <si>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</si>
  <si>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</si>
  <si>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</si>
  <si>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</si>
  <si>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</si>
  <si>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</si>
  <si>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</si>
  <si>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</si>
  <si>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</si>
  <si>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</si>
  <si>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</si>
  <si>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</si>
  <si>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</si>
  <si>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</si>
  <si>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</si>
  <si>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</si>
  <si>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</si>
  <si>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</si>
  <si>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</si>
  <si>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</si>
  <si>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</si>
  <si>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</si>
  <si>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</si>
  <si>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</si>
  <si>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</si>
  <si>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</si>
  <si>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</si>
  <si>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</si>
  <si>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</si>
  <si>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</si>
  <si>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</si>
  <si>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</si>
  <si>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</si>
  <si>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</si>
  <si>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</si>
  <si>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</si>
  <si>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</si>
  <si>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</si>
  <si>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</si>
  <si>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</si>
  <si>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</si>
  <si>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</si>
  <si>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</si>
  <si>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</si>
  <si>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</si>
  <si>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</si>
  <si>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</si>
  <si>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</si>
  <si>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</si>
  <si>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</si>
  <si>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</si>
  <si>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</si>
  <si>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</si>
  <si>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</si>
  <si>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</si>
  <si>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</si>
  <si>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</si>
  <si>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</si>
  <si>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</si>
  <si>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</si>
  <si>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</si>
  <si>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</si>
  <si>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</si>
  <si>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</si>
  <si>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</si>
  <si>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</si>
  <si>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</si>
  <si>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</si>
  <si>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</si>
  <si>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</si>
  <si>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</si>
  <si>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</si>
  <si>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</si>
  <si>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</si>
  <si>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</si>
  <si>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</si>
  <si>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</si>
  <si>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</si>
  <si>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</si>
  <si>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</si>
  <si>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</si>
  <si>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</si>
  <si>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</si>
  <si>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</si>
  <si>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</si>
  <si>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</si>
  <si>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</si>
  <si>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</si>
  <si>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</si>
  <si>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</si>
  <si>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</si>
  <si>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</si>
  <si>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</si>
  <si>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</si>
  <si>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</si>
  <si>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</si>
  <si>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</si>
  <si>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</si>
  <si>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</si>
  <si>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</si>
  <si>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</si>
  <si>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</si>
  <si>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</si>
  <si>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</si>
  <si>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</si>
  <si>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</si>
  <si>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</si>
  <si>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</si>
  <si>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</si>
  <si>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</si>
  <si>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</si>
  <si>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</si>
  <si>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</si>
  <si>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</si>
  <si>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</si>
  <si>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</si>
  <si>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</si>
  <si>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</si>
  <si>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</si>
  <si>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</si>
  <si>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</si>
  <si>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</si>
  <si>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</si>
  <si>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</si>
  <si>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</si>
  <si>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</si>
  <si>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</si>
  <si>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</si>
  <si>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</si>
  <si>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</si>
  <si>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</si>
  <si>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</si>
  <si>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</si>
  <si>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</si>
  <si>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</si>
  <si>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</si>
  <si>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</si>
  <si>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</si>
  <si>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</si>
  <si>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</si>
  <si>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</si>
  <si>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</si>
  <si>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</si>
  <si>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</si>
  <si>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</si>
  <si>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</si>
  <si>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</si>
  <si>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</si>
  <si>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</si>
  <si>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</si>
  <si>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</si>
  <si>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</si>
  <si>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</si>
  <si>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</si>
  <si>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</si>
  <si>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</si>
  <si>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</si>
  <si>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</si>
  <si>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</si>
  <si>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</si>
  <si>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</si>
  <si>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</si>
  <si>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</si>
  <si>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</si>
  <si>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</si>
  <si>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</si>
  <si>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</si>
  <si>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</si>
  <si>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</si>
  <si>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</si>
  <si>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</si>
  <si>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</si>
  <si>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</si>
  <si>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</si>
  <si>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</si>
  <si>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</si>
  <si>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</si>
  <si>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</si>
  <si>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</si>
  <si>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</si>
  <si>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</si>
  <si>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</si>
  <si>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</si>
  <si>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</si>
  <si>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</si>
  <si>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</si>
  <si>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</si>
  <si>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</si>
  <si>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</si>
  <si>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</si>
  <si>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</si>
  <si>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</si>
  <si>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</si>
  <si>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</si>
  <si>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</si>
  <si>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</si>
  <si>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</si>
  <si>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</si>
  <si>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</si>
  <si>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</si>
  <si>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</si>
  <si>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</si>
  <si>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</si>
  <si>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</si>
  <si>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</si>
  <si>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</si>
  <si>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</si>
  <si>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</si>
  <si>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</si>
  <si>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</si>
  <si>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</si>
  <si>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</si>
  <si>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</si>
  <si>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</si>
  <si>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</si>
  <si>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</si>
  <si>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</si>
  <si>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</si>
  <si>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</si>
  <si>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</si>
  <si>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</si>
  <si>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</si>
  <si>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</si>
  <si>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</si>
  <si>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</si>
  <si>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</si>
  <si>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</si>
  <si>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</si>
  <si>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</si>
  <si>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</si>
  <si>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</si>
  <si>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</si>
  <si>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</si>
  <si>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</si>
  <si>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</si>
  <si>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</si>
  <si>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</si>
  <si>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</si>
  <si>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</si>
  <si>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</si>
  <si>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</si>
  <si>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</si>
  <si>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</si>
  <si>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</si>
  <si>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</si>
  <si>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</si>
  <si>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</si>
  <si>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</si>
  <si>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</si>
  <si>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</si>
  <si>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</si>
  <si>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</si>
  <si>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</si>
  <si>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</si>
  <si>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</si>
  <si>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</si>
  <si>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</si>
  <si>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</si>
  <si>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</si>
  <si>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</si>
  <si>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</si>
  <si>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</si>
  <si>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</si>
  <si>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</si>
  <si>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</si>
  <si>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</si>
  <si>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</si>
  <si>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</si>
  <si>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</si>
  <si>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</si>
  <si>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</si>
  <si>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</si>
  <si>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</si>
  <si>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</si>
  <si>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</si>
  <si>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</si>
  <si>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</si>
  <si>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</si>
  <si>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</si>
  <si>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</si>
  <si>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</si>
  <si>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</si>
  <si>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</si>
  <si>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</si>
  <si>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</si>
  <si>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</si>
  <si>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</si>
  <si>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</si>
  <si>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</si>
  <si>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</si>
  <si>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</si>
  <si>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</si>
  <si>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</si>
  <si>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</si>
  <si>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</si>
  <si>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</si>
  <si>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</si>
  <si>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</si>
  <si>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</si>
  <si>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</si>
  <si>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</si>
  <si>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</si>
  <si>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</si>
  <si>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</si>
  <si>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</si>
  <si>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</si>
  <si>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</si>
  <si>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</si>
  <si>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</si>
  <si>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</si>
  <si>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</si>
  <si>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</si>
  <si>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</si>
  <si>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</si>
  <si>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</si>
  <si>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</si>
  <si>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</si>
  <si>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</si>
  <si>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</si>
  <si>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</si>
  <si>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</si>
  <si>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</si>
  <si>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</si>
  <si>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</si>
  <si>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</si>
  <si>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</si>
  <si>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</si>
  <si>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</si>
  <si>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</si>
  <si>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</si>
  <si>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</si>
  <si>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</si>
  <si>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</si>
  <si>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</si>
  <si>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</si>
  <si>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</si>
  <si>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</si>
  <si>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</si>
  <si>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</si>
  <si>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</si>
  <si>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</si>
  <si>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</si>
  <si>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</si>
  <si>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</si>
  <si>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</si>
  <si>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</si>
  <si>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</si>
  <si>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</si>
  <si>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</si>
  <si>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</si>
  <si>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</si>
  <si>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</si>
  <si>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</si>
  <si>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</si>
  <si>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</si>
  <si>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</si>
  <si>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</si>
  <si>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</si>
  <si>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</si>
  <si>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</si>
  <si>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</si>
  <si>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</si>
  <si>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</si>
  <si>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</si>
  <si>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</si>
  <si>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</si>
  <si>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</si>
  <si>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</si>
  <si>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</si>
  <si>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</si>
  <si>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</si>
  <si>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</si>
  <si>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</si>
  <si>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</si>
  <si>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</si>
  <si>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</si>
  <si>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</si>
  <si>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</si>
  <si>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</si>
  <si>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</si>
  <si>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</si>
  <si>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</si>
  <si>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</si>
  <si>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</si>
  <si>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</si>
  <si>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</si>
  <si>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</si>
  <si>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</si>
  <si>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</si>
  <si>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</si>
  <si>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</si>
  <si>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</si>
  <si>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</si>
  <si>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</si>
  <si>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</si>
  <si>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</si>
  <si>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</si>
  <si>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</si>
  <si>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</si>
  <si>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</si>
  <si>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</si>
  <si>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</si>
  <si>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</si>
  <si>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</si>
  <si>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</si>
  <si>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</si>
  <si>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</si>
  <si>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</si>
  <si>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</si>
  <si>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</si>
  <si>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</si>
  <si>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</si>
  <si>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</si>
  <si>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</si>
  <si>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</si>
  <si>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</si>
  <si>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</si>
  <si>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</si>
  <si>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</si>
  <si>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</si>
  <si>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</si>
  <si>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</si>
  <si>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</si>
  <si>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</si>
  <si>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</si>
  <si>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</si>
  <si>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</si>
  <si>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</si>
  <si>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</si>
  <si>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</si>
  <si>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</si>
  <si>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</si>
  <si>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</si>
  <si>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</si>
  <si>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</si>
  <si>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</si>
  <si>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</si>
  <si>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</si>
  <si>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</si>
  <si>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</si>
  <si>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</si>
  <si>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</si>
  <si>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</si>
  <si>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</si>
  <si>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</si>
  <si>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</si>
  <si>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</si>
  <si>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</si>
  <si>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</si>
  <si>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</si>
  <si>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</si>
  <si>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</si>
  <si>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</si>
  <si>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</si>
  <si>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</si>
  <si>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</si>
  <si>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</si>
  <si>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</si>
  <si>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</si>
  <si>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</si>
  <si>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</si>
  <si>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</si>
  <si>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</si>
  <si>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</si>
  <si>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</si>
  <si>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</si>
  <si>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</si>
  <si>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</si>
  <si>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</si>
  <si>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</si>
  <si>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</si>
  <si>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</si>
  <si>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</si>
  <si>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</si>
  <si>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</si>
  <si>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</si>
  <si>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</si>
  <si>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</si>
  <si>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</si>
  <si>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</si>
  <si>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</si>
  <si>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</si>
  <si>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</si>
  <si>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</si>
  <si>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</si>
  <si>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</si>
  <si>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</si>
  <si>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</si>
  <si>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</si>
  <si>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</si>
  <si>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</si>
  <si>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</si>
  <si>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</si>
  <si>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</si>
  <si>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</si>
  <si>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</si>
  <si>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</si>
  <si>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</si>
  <si>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</si>
  <si>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</si>
  <si>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</si>
  <si>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</si>
  <si>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</si>
  <si>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</si>
  <si>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</si>
  <si>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</si>
  <si>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</si>
  <si>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</si>
  <si>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</si>
  <si>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</si>
  <si>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</si>
  <si>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</si>
  <si>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</si>
  <si>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</si>
  <si>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</si>
  <si>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</si>
  <si>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</si>
  <si>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</si>
  <si>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</si>
  <si>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</si>
  <si>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</si>
  <si>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</si>
  <si>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</si>
  <si>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</si>
  <si>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</si>
  <si>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</si>
  <si>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</si>
  <si>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</si>
  <si>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</si>
  <si>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</si>
  <si>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</si>
  <si>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</si>
  <si>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</si>
  <si>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</si>
  <si>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</si>
  <si>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</si>
  <si>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</si>
  <si>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</si>
  <si>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</si>
  <si>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</si>
  <si>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</si>
  <si>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</si>
  <si>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</si>
  <si>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</si>
  <si>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</si>
  <si>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</si>
  <si>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</si>
  <si>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</si>
  <si>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</si>
  <si>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</si>
  <si>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</si>
  <si>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</si>
  <si>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</si>
  <si>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</si>
  <si>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</si>
  <si>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</si>
  <si>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</si>
  <si>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</si>
  <si>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</si>
  <si>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</si>
  <si>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</si>
  <si>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</si>
  <si>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</si>
  <si>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</si>
  <si>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</si>
  <si>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</si>
  <si>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</si>
  <si>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</si>
  <si>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</si>
  <si>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</si>
  <si>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</si>
  <si>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</si>
  <si>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</si>
  <si>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</si>
  <si>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</si>
  <si>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</si>
  <si>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</si>
  <si>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</si>
  <si>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</si>
  <si>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</si>
  <si>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</si>
  <si>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</si>
  <si>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</si>
  <si>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</si>
  <si>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</si>
  <si>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</si>
  <si>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</si>
  <si>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</si>
  <si>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</si>
  <si>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</si>
  <si>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</si>
  <si>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</si>
  <si>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</si>
  <si>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</si>
  <si>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</si>
  <si>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</si>
  <si>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</si>
  <si>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</si>
  <si>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</si>
  <si>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</si>
  <si>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</si>
  <si>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</si>
  <si>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</si>
  <si>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</si>
  <si>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</si>
  <si>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</si>
  <si>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</si>
  <si>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</si>
  <si>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</si>
  <si>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</si>
  <si>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</si>
  <si>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</si>
  <si>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</si>
  <si>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</si>
  <si>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</si>
  <si>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</si>
  <si>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</si>
  <si>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</si>
  <si>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</si>
  <si>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</si>
  <si>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</si>
  <si>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</si>
  <si>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</si>
  <si>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</si>
  <si>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</si>
  <si>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</si>
  <si>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</si>
  <si>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</si>
  <si>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</si>
  <si>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</si>
  <si>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</si>
  <si>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</si>
  <si>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</si>
  <si>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</si>
  <si>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</si>
  <si>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</si>
  <si>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</si>
  <si>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</si>
  <si>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</si>
  <si>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</si>
  <si>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</si>
  <si>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</si>
  <si>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</si>
  <si>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</si>
  <si>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</si>
  <si>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</si>
  <si>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</si>
  <si>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</si>
  <si>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</si>
  <si>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</si>
  <si>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</si>
  <si>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</si>
  <si>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</si>
  <si>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</si>
  <si>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</si>
  <si>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</si>
  <si>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</si>
  <si>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</si>
  <si>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</si>
  <si>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</si>
  <si>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</si>
  <si>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</si>
  <si>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</si>
  <si>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</si>
  <si>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</si>
  <si>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</si>
  <si>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</si>
  <si>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</si>
  <si>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</si>
  <si>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</si>
  <si>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</si>
  <si>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</si>
  <si>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</si>
  <si>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</si>
  <si>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</si>
  <si>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</si>
  <si>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</si>
  <si>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</si>
  <si>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</si>
  <si>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</si>
  <si>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</si>
  <si>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</si>
  <si>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</si>
  <si>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</si>
  <si>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</si>
  <si>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</si>
  <si>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</si>
  <si>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</si>
  <si>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</si>
  <si>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</si>
  <si>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</si>
  <si>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</si>
  <si>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</si>
  <si>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</si>
  <si>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</si>
  <si>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</si>
  <si>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</si>
  <si>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</si>
  <si>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</si>
  <si>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</si>
  <si>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</si>
  <si>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</si>
  <si>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</si>
  <si>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</si>
  <si>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</si>
  <si>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</si>
  <si>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</si>
  <si>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</si>
  <si>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</si>
  <si>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</si>
  <si>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</si>
  <si>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</si>
  <si>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</si>
  <si>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</si>
  <si>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</si>
  <si>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</si>
  <si>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</si>
  <si>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</si>
  <si>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</si>
  <si>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</si>
  <si>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</si>
  <si>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</si>
  <si>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</si>
  <si>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</si>
  <si>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</si>
  <si>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</si>
  <si>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</si>
  <si>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</si>
  <si>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</si>
  <si>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</si>
  <si>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</si>
  <si>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</si>
  <si>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</si>
  <si>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</si>
  <si>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</si>
  <si>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</si>
  <si>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</si>
  <si>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</si>
  <si>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</si>
  <si>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</si>
  <si>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</si>
  <si>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</si>
  <si>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</si>
  <si>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</si>
  <si>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</si>
  <si>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</si>
  <si>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</si>
  <si>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</si>
  <si>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</si>
  <si>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</si>
  <si>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</si>
  <si>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</si>
  <si>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</si>
  <si>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</si>
  <si>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</si>
  <si>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</si>
  <si>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</si>
  <si>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</si>
  <si>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</si>
  <si>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</si>
  <si>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</si>
  <si>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</si>
  <si>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</si>
  <si>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</si>
  <si>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</si>
  <si>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</si>
  <si>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</si>
  <si>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</si>
  <si>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</si>
  <si>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</si>
  <si>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</si>
  <si>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</si>
  <si>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</si>
  <si>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</si>
  <si>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</si>
  <si>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</si>
  <si>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</si>
  <si>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</si>
  <si>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</si>
  <si>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</si>
  <si>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</si>
  <si>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</si>
  <si>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</si>
  <si>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</si>
  <si>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</si>
  <si>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</si>
  <si>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</si>
  <si>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</si>
  <si>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</si>
  <si>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</si>
  <si>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</si>
  <si>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</si>
  <si>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</si>
  <si>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</si>
  <si>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</si>
  <si>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</si>
  <si>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</si>
  <si>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</si>
  <si>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</si>
  <si>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</si>
  <si>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</si>
  <si>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</si>
  <si>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</si>
  <si>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</si>
  <si>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</si>
  <si>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</si>
  <si>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</si>
  <si>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</si>
  <si>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</si>
  <si>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</si>
  <si>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</si>
  <si>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</si>
  <si>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</si>
  <si>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</si>
  <si>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</si>
  <si>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</si>
  <si>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</si>
  <si>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</si>
  <si>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</si>
  <si>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</si>
  <si>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</si>
  <si>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</si>
  <si>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</si>
  <si>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</si>
  <si>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</si>
  <si>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</si>
  <si>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</si>
  <si>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</si>
  <si>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</si>
  <si>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</si>
  <si>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</si>
  <si>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</si>
  <si>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</si>
  <si>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</si>
  <si>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</si>
  <si>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</si>
  <si>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</si>
  <si>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</si>
  <si>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</si>
  <si>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</si>
  <si>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</si>
  <si>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</si>
  <si>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</si>
  <si>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</si>
  <si>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</si>
  <si>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</si>
  <si>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</si>
  <si>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</si>
  <si>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</si>
  <si>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</si>
  <si>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</si>
  <si>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</si>
  <si>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</si>
  <si>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</si>
  <si>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</si>
  <si>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</si>
  <si>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</si>
  <si>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</si>
  <si>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</si>
  <si>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</si>
  <si>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</si>
  <si>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</si>
  <si>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</si>
  <si>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</si>
  <si>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</si>
  <si>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</si>
  <si>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</si>
  <si>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</si>
  <si>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</si>
  <si>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</si>
  <si>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</si>
  <si>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</si>
  <si>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</si>
  <si>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</si>
  <si>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</si>
  <si>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</si>
  <si>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</si>
  <si>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</si>
  <si>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</si>
  <si>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</si>
  <si>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</si>
  <si>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</si>
  <si>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</si>
  <si>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</si>
  <si>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</si>
  <si>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</si>
  <si>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</si>
  <si>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</si>
  <si>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</si>
  <si>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</si>
  <si>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</si>
  <si>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</si>
  <si>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</si>
  <si>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</si>
  <si>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</si>
  <si>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</si>
  <si>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</si>
  <si>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</si>
  <si>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</si>
  <si>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</si>
  <si>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</si>
  <si>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</si>
  <si>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</si>
  <si>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</si>
  <si>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</si>
  <si>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</si>
  <si>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</si>
  <si>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</si>
  <si>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</si>
  <si>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</si>
  <si>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</si>
  <si>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</si>
  <si>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</si>
  <si>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</si>
  <si>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</si>
  <si>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</si>
  <si>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</si>
  <si>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</si>
  <si>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</si>
  <si>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</si>
  <si>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</si>
  <si>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</si>
  <si>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</si>
  <si>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</si>
  <si>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</si>
  <si>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</si>
  <si>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</si>
  <si>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</si>
  <si>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</si>
  <si>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</si>
  <si>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</si>
  <si>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</si>
  <si>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</si>
  <si>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</si>
  <si>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</si>
  <si>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</si>
  <si>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</si>
  <si>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</si>
  <si>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</si>
  <si>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</si>
  <si>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</si>
  <si>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</si>
  <si>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</si>
  <si>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</si>
  <si>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</si>
  <si>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</si>
  <si>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</si>
  <si>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</si>
  <si>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</si>
  <si>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</si>
  <si>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</si>
  <si>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</si>
  <si>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</si>
  <si>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</si>
  <si>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</si>
  <si>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</si>
  <si>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</si>
  <si>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</si>
  <si>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</si>
  <si>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</si>
  <si>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</si>
  <si>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</si>
  <si>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</si>
  <si>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</si>
  <si>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</si>
  <si>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</si>
  <si>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</si>
  <si>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</si>
  <si>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</si>
  <si>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</si>
  <si>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</si>
  <si>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</si>
  <si>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</si>
  <si>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</si>
  <si>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</si>
  <si>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</si>
  <si>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</si>
  <si>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</si>
  <si>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</si>
  <si>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</si>
  <si>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</si>
  <si>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</si>
  <si>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</si>
  <si>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</si>
  <si>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</si>
  <si>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</si>
  <si>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</si>
  <si>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</si>
  <si>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</si>
  <si>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</si>
  <si>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</si>
  <si>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</si>
  <si>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</si>
  <si>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</si>
  <si>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</si>
  <si>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</si>
  <si>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</si>
  <si>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</si>
  <si>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</si>
  <si>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</si>
  <si>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</si>
  <si>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</si>
  <si>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</si>
  <si>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</si>
  <si>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</si>
  <si>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</si>
  <si>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</si>
  <si>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</si>
  <si>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</si>
  <si>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</si>
  <si>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</si>
  <si>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</si>
  <si>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</si>
  <si>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</si>
  <si>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</si>
  <si>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</si>
  <si>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</si>
  <si>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</si>
  <si>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</si>
  <si>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</si>
  <si>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</si>
  <si>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</si>
  <si>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</si>
  <si>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</si>
  <si>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</si>
  <si>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</si>
  <si>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</si>
  <si>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</si>
  <si>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</si>
  <si>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</si>
  <si>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</si>
  <si>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</si>
  <si>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</si>
  <si>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</si>
  <si>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</si>
  <si>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</si>
  <si>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</si>
  <si>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</si>
  <si>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</si>
  <si>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</si>
  <si>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</si>
  <si>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</si>
  <si>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</si>
  <si>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</si>
  <si>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</si>
  <si>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</si>
  <si>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</si>
  <si>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</si>
  <si>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</si>
  <si>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</si>
  <si>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</si>
  <si>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</si>
  <si>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</si>
  <si>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</si>
  <si>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</si>
  <si>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</si>
  <si>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</si>
  <si>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</si>
  <si>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</si>
  <si>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</si>
  <si>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</si>
  <si>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</si>
  <si>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</si>
  <si>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</si>
  <si>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</si>
  <si>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</si>
  <si>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</si>
  <si>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</si>
  <si>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</si>
  <si>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</si>
  <si>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</si>
  <si>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</si>
  <si>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</si>
  <si>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</si>
  <si>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</si>
  <si>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</si>
  <si>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</si>
  <si>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</si>
  <si>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</si>
  <si>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</si>
  <si>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</si>
  <si>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</si>
  <si>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</si>
  <si>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</si>
  <si>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</si>
  <si>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</si>
  <si>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</si>
  <si>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</si>
  <si>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</si>
  <si>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</si>
  <si>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</si>
  <si>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</si>
  <si>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</si>
  <si>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</si>
  <si>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</si>
  <si>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</si>
  <si>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</si>
  <si>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</si>
  <si>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</si>
  <si>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</si>
  <si>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</si>
  <si>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</si>
  <si>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</si>
  <si>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</si>
  <si>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</si>
  <si>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</si>
  <si>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</si>
  <si>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</si>
  <si>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</si>
  <si>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</si>
  <si>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</si>
  <si>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</si>
  <si>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</si>
  <si>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</si>
  <si>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</si>
  <si>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</si>
  <si>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</si>
  <si>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</si>
  <si>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</si>
  <si>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</si>
  <si>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</si>
  <si>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</si>
  <si>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</si>
  <si>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</si>
  <si>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</si>
  <si>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</si>
  <si>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</si>
  <si>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</si>
  <si>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</si>
  <si>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</si>
  <si>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</si>
  <si>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</si>
  <si>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</si>
  <si>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</si>
  <si>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</si>
  <si>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</si>
  <si>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</si>
  <si>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</si>
  <si>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</si>
  <si>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</si>
  <si>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</si>
  <si>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</si>
  <si>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</si>
  <si>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</si>
  <si>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</si>
  <si>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</si>
  <si>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</si>
  <si>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</si>
  <si>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</si>
  <si>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</si>
  <si>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</si>
  <si>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</si>
  <si>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</si>
  <si>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</si>
  <si>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</si>
  <si>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</si>
  <si>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</si>
  <si>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</si>
  <si>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</si>
  <si>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</si>
  <si>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</si>
  <si>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</si>
  <si>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</si>
  <si>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</si>
  <si>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</si>
  <si>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</si>
  <si>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</si>
  <si>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</si>
  <si>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</si>
  <si>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</si>
  <si>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</si>
  <si>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</si>
  <si>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</si>
  <si>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</si>
  <si>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</si>
  <si>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</si>
  <si>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</si>
  <si>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</si>
  <si>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</si>
  <si>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</si>
  <si>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</si>
  <si>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</si>
  <si>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</si>
  <si>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</si>
  <si>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</si>
  <si>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</si>
  <si>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</si>
  <si>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</si>
  <si>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</si>
  <si>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</si>
  <si>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</si>
  <si>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</si>
  <si>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</si>
  <si>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</si>
  <si>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</si>
  <si>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</si>
  <si>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</si>
  <si>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</si>
  <si>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</si>
  <si>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</si>
  <si>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</si>
  <si>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</si>
  <si>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</si>
  <si>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</si>
  <si>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</si>
  <si>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</si>
  <si>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</si>
  <si>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</si>
  <si>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</si>
  <si>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</si>
  <si>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</si>
  <si>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</si>
  <si>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</si>
  <si>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</si>
  <si>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</si>
  <si>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</si>
  <si>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</si>
  <si>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</si>
  <si>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</si>
  <si>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</si>
  <si>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</si>
  <si>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</si>
  <si>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</si>
  <si>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</si>
  <si>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</si>
  <si>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</si>
  <si>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</si>
  <si>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</si>
  <si>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</si>
  <si>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</si>
  <si>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</si>
  <si>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</si>
  <si>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</si>
  <si>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</si>
  <si>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</si>
  <si>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</si>
  <si>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</si>
  <si>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</si>
  <si>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</si>
  <si>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</si>
  <si>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</si>
  <si>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</si>
  <si>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</si>
  <si>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</si>
  <si>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</si>
  <si>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</si>
  <si>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</si>
  <si>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</si>
  <si>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</si>
  <si>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</si>
  <si>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</si>
  <si>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</si>
  <si>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</si>
  <si>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</si>
  <si>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</si>
  <si>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</si>
  <si>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</si>
  <si>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</si>
  <si>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</si>
  <si>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</si>
  <si>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</si>
  <si>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</si>
  <si>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</si>
  <si>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</si>
  <si>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</si>
  <si>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</si>
  <si>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</si>
  <si>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</si>
  <si>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</si>
  <si>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</si>
  <si>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</si>
  <si>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</si>
  <si>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</si>
  <si>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</si>
  <si>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</si>
  <si>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</si>
  <si>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</si>
  <si>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</si>
  <si>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</si>
  <si>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</si>
  <si>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</si>
  <si>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</si>
  <si>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</si>
  <si>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</si>
  <si>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</si>
  <si>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</si>
  <si>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</si>
  <si>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</si>
  <si>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</si>
  <si>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</si>
  <si>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</si>
  <si>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</si>
  <si>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</si>
  <si>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</si>
  <si>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</si>
  <si>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</si>
  <si>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</si>
  <si>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</si>
  <si>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</si>
  <si>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</si>
  <si>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</si>
  <si>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</si>
  <si>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</si>
  <si>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</si>
  <si>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</si>
  <si>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</si>
  <si>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</si>
  <si>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</si>
  <si>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</si>
  <si>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</si>
  <si>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</si>
  <si>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</si>
  <si>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</si>
  <si>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</si>
  <si>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</si>
  <si>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</si>
  <si>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</si>
  <si>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</si>
  <si>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</si>
  <si>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</si>
  <si>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</si>
  <si>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</si>
  <si>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</si>
  <si>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</si>
  <si>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</si>
  <si>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</si>
  <si>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</si>
  <si>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</si>
  <si>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</si>
  <si>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</si>
  <si>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</si>
  <si>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</si>
  <si>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</si>
  <si>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</si>
  <si>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</si>
  <si>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</si>
  <si>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</si>
  <si>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</si>
  <si>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</si>
  <si>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</si>
  <si>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</si>
  <si>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</si>
  <si>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</si>
  <si>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</si>
  <si>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</si>
  <si>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</si>
  <si>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</si>
  <si>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</si>
  <si>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</si>
  <si>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</si>
  <si>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</si>
  <si>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</si>
  <si>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</si>
  <si>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</si>
  <si>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</si>
  <si>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</si>
  <si>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</si>
  <si>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</si>
  <si>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</si>
  <si>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</si>
  <si>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</si>
  <si>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</si>
  <si>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</si>
  <si>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</si>
  <si>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</si>
  <si>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</si>
  <si>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</si>
  <si>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</si>
  <si>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</si>
  <si>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</si>
  <si>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</si>
  <si>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</si>
  <si>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</si>
  <si>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</si>
  <si>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</si>
  <si>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</si>
  <si>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</si>
  <si>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</si>
  <si>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</si>
  <si>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</si>
  <si>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</si>
  <si>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</si>
  <si>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</si>
  <si>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</si>
  <si>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</si>
  <si>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</si>
  <si>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</si>
  <si>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</si>
  <si>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</si>
  <si>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</si>
  <si>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</si>
  <si>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</si>
  <si>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</si>
  <si>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</si>
  <si>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</si>
  <si>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</si>
  <si>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</si>
  <si>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</si>
  <si>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</si>
  <si>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</si>
  <si>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</si>
  <si>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</si>
  <si>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</si>
  <si>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</si>
  <si>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</si>
  <si>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</si>
  <si>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</si>
  <si>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</si>
  <si>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</si>
  <si>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</si>
  <si>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</si>
  <si>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</si>
  <si>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</si>
  <si>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</si>
  <si>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</si>
  <si>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</si>
  <si>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</si>
  <si>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</si>
  <si>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</si>
  <si>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</si>
  <si>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</si>
  <si>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</si>
  <si>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</si>
  <si>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</si>
  <si>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</si>
  <si>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</si>
  <si>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</si>
  <si>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</si>
  <si>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</si>
  <si>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</si>
  <si>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</si>
  <si>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</si>
  <si>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</si>
  <si>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</si>
  <si>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</si>
  <si>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</si>
  <si>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</si>
  <si>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</si>
  <si>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</si>
  <si>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</si>
  <si>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</si>
  <si>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</si>
  <si>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</si>
  <si>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</si>
  <si>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</si>
  <si>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</si>
  <si>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</si>
  <si>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</si>
  <si>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</si>
  <si>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</si>
  <si>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</si>
  <si>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</si>
  <si>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</si>
  <si>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</si>
  <si>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</si>
  <si>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</si>
  <si>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</si>
  <si>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</si>
  <si>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</si>
  <si>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</si>
  <si>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</si>
  <si>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</si>
  <si>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</si>
  <si>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</si>
  <si>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</si>
  <si>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</si>
  <si>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</si>
  <si>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</si>
  <si>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</si>
  <si>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</si>
  <si>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</si>
  <si>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</si>
  <si>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</si>
  <si>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</si>
  <si>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</si>
  <si>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</si>
  <si>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</si>
  <si>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</si>
  <si>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</si>
  <si>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</si>
  <si>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</si>
  <si>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</si>
  <si>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</si>
  <si>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</si>
  <si>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</si>
  <si>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</si>
  <si>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</si>
  <si>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</si>
  <si>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</si>
  <si>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</si>
  <si>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</si>
  <si>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</si>
  <si>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</si>
  <si>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</si>
  <si>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</si>
  <si>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</si>
  <si>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</si>
  <si>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</si>
  <si>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</si>
  <si>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</si>
  <si>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</si>
  <si>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</si>
  <si>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</si>
  <si>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</si>
  <si>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</si>
  <si>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</si>
  <si>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</si>
  <si>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</si>
  <si>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</si>
  <si>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</si>
  <si>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</si>
  <si>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</si>
  <si>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</si>
  <si>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</si>
  <si>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</si>
  <si>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</si>
  <si>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</si>
  <si>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</si>
  <si>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</si>
  <si>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</si>
  <si>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</si>
  <si>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</si>
  <si>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</si>
  <si>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</si>
  <si>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</si>
  <si>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</si>
  <si>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</si>
  <si>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</si>
  <si>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</si>
  <si>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</si>
  <si>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</si>
  <si>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</si>
  <si>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</si>
  <si>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</si>
  <si>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</si>
  <si>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</si>
  <si>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</si>
  <si>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</si>
  <si>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</si>
  <si>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</si>
  <si>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</si>
  <si>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</si>
  <si>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</si>
  <si>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</si>
  <si>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</si>
  <si>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</si>
  <si>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</si>
  <si>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</si>
  <si>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</si>
  <si>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</si>
  <si>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</si>
  <si>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</si>
  <si>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</si>
  <si>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</si>
  <si>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</si>
  <si>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</si>
  <si>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</si>
  <si>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</si>
  <si>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</si>
  <si>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</si>
  <si>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</si>
  <si>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</si>
  <si>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</si>
  <si>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</si>
  <si>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</si>
  <si>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</si>
  <si>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</si>
  <si>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</si>
  <si>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</si>
  <si>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</si>
  <si>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</si>
  <si>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</si>
  <si>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</si>
  <si>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</si>
  <si>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</si>
  <si>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</si>
  <si>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</si>
  <si>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</si>
  <si>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</si>
  <si>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</si>
  <si>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</si>
  <si>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</si>
  <si>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</si>
  <si>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</si>
  <si>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</si>
  <si>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</si>
  <si>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</si>
  <si>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</si>
  <si>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</si>
  <si>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</si>
  <si>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</si>
  <si>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</si>
  <si>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</si>
  <si>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</si>
  <si>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</si>
  <si>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</si>
  <si>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</si>
  <si>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</si>
  <si>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</si>
  <si>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</si>
  <si>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</si>
  <si>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</si>
  <si>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</si>
  <si>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</si>
  <si>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</si>
  <si>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</si>
  <si>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</si>
  <si>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</si>
  <si>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</si>
  <si>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</si>
  <si>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</si>
  <si>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</si>
  <si>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</si>
  <si>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</si>
  <si>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</si>
  <si>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</si>
  <si>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</si>
  <si>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</si>
  <si>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</si>
  <si>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</si>
  <si>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</si>
  <si>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</si>
  <si>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</si>
  <si>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</si>
  <si>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</si>
  <si>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</si>
  <si>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</si>
  <si>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</si>
  <si>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</si>
  <si>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</si>
  <si>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</si>
  <si>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</si>
  <si>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</si>
  <si>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</si>
  <si>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</si>
  <si>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</si>
  <si>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</si>
  <si>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</si>
  <si>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</si>
  <si>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</si>
  <si>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</si>
  <si>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</si>
  <si>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</si>
  <si>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</si>
  <si>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</si>
  <si>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</si>
  <si>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</si>
  <si>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</si>
  <si>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</si>
  <si>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</si>
  <si>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</si>
  <si>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</si>
  <si>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</si>
  <si>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</si>
  <si>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</si>
  <si>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</si>
  <si>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</si>
  <si>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</si>
  <si>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</si>
  <si>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</si>
  <si>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</si>
  <si>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</si>
  <si>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</si>
  <si>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</si>
  <si>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</si>
  <si>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</si>
  <si>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</si>
  <si>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</si>
  <si>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</si>
  <si>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</si>
  <si>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</si>
  <si>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</si>
  <si>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</si>
  <si>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</si>
  <si>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</si>
  <si>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</si>
  <si>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</si>
  <si>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</si>
  <si>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</si>
  <si>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</si>
  <si>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</si>
  <si>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</si>
  <si>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</si>
  <si>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</si>
  <si>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</si>
  <si>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</si>
  <si>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</si>
  <si>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</si>
  <si>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</si>
  <si>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</si>
  <si>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</si>
  <si>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</si>
  <si>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</si>
  <si>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</si>
  <si>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</si>
  <si>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</si>
  <si>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</si>
  <si>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</si>
  <si>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</si>
  <si>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</si>
  <si>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</si>
  <si>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</si>
  <si>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</si>
  <si>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</si>
  <si>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</si>
  <si>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</si>
  <si>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</si>
  <si>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</si>
  <si>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</si>
  <si>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</si>
  <si>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</si>
  <si>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</si>
  <si>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</si>
  <si>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</si>
  <si>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</si>
  <si>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</si>
  <si>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</si>
  <si>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</si>
  <si>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</si>
  <si>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</si>
  <si>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</si>
  <si>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</si>
  <si>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</si>
  <si>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</si>
  <si>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</si>
  <si>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</si>
  <si>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</si>
  <si>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</si>
  <si>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</si>
  <si>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</si>
  <si>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</si>
  <si>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</si>
  <si>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</si>
  <si>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</si>
  <si>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</si>
  <si>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</si>
  <si>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</si>
  <si>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</si>
  <si>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</si>
  <si>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</si>
  <si>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</si>
  <si>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</si>
  <si>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</si>
  <si>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</si>
  <si>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</si>
  <si>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</si>
  <si>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</si>
  <si>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</si>
  <si>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</si>
  <si>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</si>
  <si>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</si>
  <si>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</si>
  <si>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</si>
  <si>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</si>
  <si>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</si>
  <si>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</si>
  <si>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</si>
  <si>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</si>
  <si>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</si>
  <si>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</si>
  <si>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</si>
  <si>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</si>
  <si>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</si>
  <si>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</si>
  <si>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</si>
  <si>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</si>
  <si>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</si>
  <si>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</si>
  <si>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</si>
  <si>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</si>
  <si>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</si>
  <si>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</si>
  <si>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</si>
  <si>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</si>
  <si>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</si>
  <si>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</si>
  <si>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</si>
  <si>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</si>
  <si>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</si>
  <si>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</si>
  <si>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</si>
  <si>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</si>
  <si>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</si>
  <si>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</si>
  <si>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</si>
  <si>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</si>
  <si>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</si>
  <si>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</si>
  <si>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</si>
  <si>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</si>
  <si>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</si>
  <si>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</si>
  <si>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</si>
  <si>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</si>
  <si>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</si>
  <si>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</si>
  <si>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</si>
  <si>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</si>
  <si>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</si>
  <si>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</si>
  <si>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</si>
  <si>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</si>
  <si>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</si>
  <si>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</si>
  <si>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</si>
  <si>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</si>
  <si>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</si>
  <si>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</si>
  <si>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</si>
  <si>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</si>
  <si>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</si>
  <si>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</si>
  <si>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</si>
  <si>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</si>
  <si>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</si>
  <si>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</si>
  <si>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</si>
  <si>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</si>
  <si>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</si>
  <si>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</si>
  <si>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</si>
  <si>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</si>
  <si>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</si>
  <si>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</si>
  <si>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</si>
  <si>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</si>
  <si>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</si>
  <si>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</si>
  <si>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</si>
  <si>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</si>
  <si>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</si>
  <si>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</si>
  <si>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</si>
  <si>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</si>
  <si>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</si>
  <si>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</si>
  <si>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</si>
  <si>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</si>
  <si>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</si>
  <si>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</si>
  <si>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</si>
  <si>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</si>
  <si>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</si>
  <si>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</si>
  <si>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</si>
  <si>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</si>
  <si>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</si>
  <si>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</si>
  <si>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</si>
  <si>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</si>
  <si>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</si>
  <si>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</si>
  <si>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</si>
  <si>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</si>
  <si>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</si>
  <si>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</si>
  <si>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</si>
  <si>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</si>
  <si>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</si>
  <si>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</si>
  <si>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</si>
  <si>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</si>
  <si>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</si>
  <si>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</si>
  <si>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</si>
  <si>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</si>
  <si>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</si>
  <si>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</si>
  <si>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</si>
  <si>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</si>
  <si>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</si>
  <si>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</si>
  <si>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</si>
  <si>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</si>
  <si>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</si>
  <si>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</si>
  <si>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</si>
  <si>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</si>
  <si>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</si>
  <si>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</si>
  <si>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</si>
  <si>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</si>
  <si>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</si>
  <si>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</si>
  <si>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</si>
  <si>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</si>
  <si>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</si>
  <si>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</si>
  <si>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</si>
  <si>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</si>
  <si>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</si>
  <si>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</si>
  <si>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</si>
  <si>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</si>
  <si>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</si>
  <si>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</si>
  <si>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</si>
  <si>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</si>
  <si>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</si>
  <si>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</si>
  <si>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</si>
  <si>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</si>
  <si>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</si>
  <si>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</si>
  <si>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</si>
  <si>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</si>
  <si>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</si>
  <si>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</si>
  <si>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</si>
  <si>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</si>
  <si>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</si>
  <si>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</si>
  <si>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</si>
  <si>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</si>
  <si>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</si>
  <si>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</si>
  <si>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</si>
  <si>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</si>
  <si>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</si>
  <si>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</si>
  <si>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</si>
  <si>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</si>
  <si>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</si>
  <si>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</si>
  <si>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</si>
  <si>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</si>
  <si>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</si>
  <si>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</si>
  <si>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</si>
  <si>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</si>
  <si>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</si>
  <si>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</si>
  <si>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</si>
  <si>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</si>
  <si>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</si>
  <si>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</si>
  <si>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</si>
  <si>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</si>
  <si>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</si>
  <si>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</si>
  <si>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</si>
  <si>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</si>
  <si>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</si>
  <si>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</si>
  <si>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</si>
  <si>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</si>
  <si>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</si>
  <si>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</si>
  <si>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</si>
  <si>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</si>
  <si>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</si>
  <si>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</si>
  <si>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</si>
  <si>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</si>
  <si>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</si>
  <si>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</si>
  <si>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</si>
  <si>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</si>
  <si>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</si>
  <si>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</si>
  <si>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</si>
  <si>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</si>
  <si>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</si>
  <si>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</si>
  <si>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</si>
  <si>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</si>
  <si>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</si>
  <si>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</si>
  <si>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</si>
  <si>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</si>
  <si>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</si>
  <si>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</si>
  <si>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</si>
  <si>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</si>
  <si>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</si>
  <si>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</si>
  <si>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</si>
  <si>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</si>
  <si>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</si>
  <si>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</si>
  <si>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</si>
  <si>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</si>
  <si>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</si>
  <si>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</si>
  <si>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</si>
  <si>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</si>
  <si>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</si>
  <si>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</si>
  <si>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</si>
  <si>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</si>
  <si>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</si>
  <si>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</si>
  <si>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</si>
  <si>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</si>
  <si>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</si>
  <si>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</si>
  <si>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</si>
  <si>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</si>
  <si>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</si>
  <si>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</si>
  <si>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</si>
  <si>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</si>
  <si>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</si>
  <si>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</si>
  <si>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</si>
  <si>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</si>
  <si>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</si>
  <si>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</si>
  <si>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</si>
  <si>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</si>
  <si>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</si>
  <si>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</si>
  <si>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</si>
  <si>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</si>
  <si>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</si>
  <si>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</si>
  <si>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</si>
  <si>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</si>
  <si>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</si>
  <si>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</si>
  <si>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</si>
  <si>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</si>
  <si>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</si>
  <si>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</si>
  <si>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</si>
  <si>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</si>
  <si>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</si>
  <si>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</si>
  <si>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</si>
  <si>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</si>
  <si>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</si>
  <si>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</si>
  <si>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</si>
  <si>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</si>
  <si>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</si>
  <si>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</si>
  <si>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</si>
  <si>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</si>
  <si>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</si>
  <si>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</si>
  <si>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</si>
  <si>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</si>
  <si>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</si>
  <si>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</si>
  <si>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</si>
  <si>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</si>
  <si>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</si>
  <si>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</si>
  <si>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</si>
  <si>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</si>
  <si>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</si>
  <si>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</si>
  <si>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</si>
  <si>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</si>
  <si>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</si>
  <si>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</si>
  <si>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</si>
  <si>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</si>
  <si>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</si>
  <si>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</si>
  <si>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</si>
  <si>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</si>
  <si>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</si>
  <si>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</si>
  <si>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</si>
  <si>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</si>
  <si>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</si>
  <si>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</si>
  <si>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</si>
  <si>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</si>
  <si>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</si>
  <si>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</si>
  <si>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</si>
  <si>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</si>
  <si>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</si>
  <si>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</si>
  <si>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</si>
  <si>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</si>
  <si>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</si>
  <si>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</si>
  <si>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</si>
  <si>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</si>
  <si>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</si>
  <si>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</si>
  <si>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</si>
  <si>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</si>
  <si>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</si>
  <si>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</si>
  <si>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</si>
  <si>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</si>
  <si>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</si>
  <si>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</si>
  <si>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</si>
  <si>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</si>
  <si>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</si>
  <si>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</si>
  <si>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</si>
  <si>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</si>
  <si>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</si>
  <si>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</si>
  <si>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</si>
  <si>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</si>
  <si>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</si>
  <si>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</si>
  <si>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</si>
  <si>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</si>
  <si>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</si>
  <si>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</si>
  <si>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</si>
  <si>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</si>
  <si>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</si>
  <si>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</si>
  <si>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</si>
  <si>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</si>
  <si>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</si>
  <si>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</si>
  <si>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</si>
  <si>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</si>
  <si>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</si>
  <si>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</si>
  <si>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</si>
  <si>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</si>
  <si>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</si>
  <si>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</si>
  <si>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</si>
  <si>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</si>
  <si>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</si>
  <si>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</si>
  <si>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</si>
  <si>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</si>
  <si>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</si>
  <si>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</si>
  <si>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</si>
  <si>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</si>
  <si>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</si>
  <si>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</si>
  <si>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</si>
  <si>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</si>
  <si>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</si>
  <si>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</si>
  <si>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</si>
  <si>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</si>
  <si>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</si>
  <si>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</si>
  <si>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</si>
  <si>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</si>
  <si>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</si>
  <si>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</si>
  <si>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</si>
  <si>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</si>
  <si>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</si>
  <si>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</si>
  <si>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</si>
  <si>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</si>
  <si>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</si>
  <si>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</si>
  <si>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</si>
  <si>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</si>
  <si>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</si>
  <si>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</si>
  <si>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</si>
  <si>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</si>
  <si>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</si>
  <si>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</si>
  <si>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</si>
  <si>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</si>
  <si>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</si>
  <si>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</si>
  <si>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</si>
  <si>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</si>
  <si>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</si>
  <si>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</si>
  <si>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</si>
  <si>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</si>
  <si>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</si>
  <si>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</si>
  <si>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</si>
  <si>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</si>
  <si>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</si>
  <si>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</si>
  <si>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</si>
  <si>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</si>
  <si>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</si>
  <si>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</si>
  <si>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</si>
  <si>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</si>
  <si>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</si>
  <si>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</si>
  <si>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</si>
  <si>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</si>
  <si>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</si>
  <si>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</si>
  <si>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</si>
  <si>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</si>
  <si>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</si>
  <si>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</si>
  <si>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</si>
  <si>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</si>
  <si>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</si>
  <si>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</si>
  <si>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</si>
  <si>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</si>
  <si>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</si>
  <si>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</si>
  <si>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</si>
  <si>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</si>
  <si>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</si>
  <si>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</si>
  <si>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</si>
  <si>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</si>
  <si>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</si>
  <si>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</si>
  <si>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</si>
  <si>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</si>
  <si>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</si>
  <si>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</si>
  <si>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</si>
  <si>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</si>
  <si>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</si>
  <si>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</si>
  <si>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</si>
  <si>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</si>
  <si>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</si>
  <si>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</si>
  <si>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</si>
  <si>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</si>
  <si>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</si>
  <si>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</si>
  <si>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</si>
  <si>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</si>
  <si>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</si>
  <si>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</si>
  <si>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</si>
  <si>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</si>
  <si>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</si>
  <si>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</si>
  <si>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</si>
  <si>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</si>
  <si>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</si>
  <si>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</si>
  <si>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</si>
  <si>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</si>
  <si>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</si>
  <si>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</si>
  <si>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</si>
  <si>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</si>
  <si>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</si>
  <si>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</si>
  <si>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</si>
  <si>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</si>
  <si>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</si>
  <si>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</si>
  <si>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</si>
  <si>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</si>
  <si>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</si>
  <si>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</si>
  <si>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</si>
  <si>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</si>
  <si>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</si>
  <si>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</si>
  <si>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</si>
  <si>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</si>
  <si>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</si>
  <si>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</si>
  <si>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</si>
  <si>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</si>
  <si>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</si>
  <si>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</si>
  <si>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</si>
  <si>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</si>
  <si>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</si>
  <si>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</si>
  <si>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</si>
  <si>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</si>
  <si>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</si>
  <si>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</si>
  <si>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</si>
  <si>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</si>
  <si>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</si>
  <si>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</si>
  <si>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</si>
  <si>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</si>
  <si>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</si>
  <si>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</si>
  <si>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</si>
  <si>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</si>
  <si>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</si>
  <si>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</si>
  <si>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</si>
  <si>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</si>
  <si>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</si>
  <si>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</si>
  <si>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</si>
  <si>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</si>
  <si>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</si>
  <si>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</si>
  <si>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</si>
  <si>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</si>
  <si>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</si>
  <si>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</si>
  <si>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</si>
  <si>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</si>
  <si>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</si>
  <si>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</si>
  <si>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</si>
  <si>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</si>
  <si>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</si>
  <si>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</si>
  <si>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</si>
  <si>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</si>
  <si>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</si>
  <si>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</si>
  <si>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</si>
  <si>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</si>
  <si>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</si>
  <si>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</si>
  <si>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</si>
  <si>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</si>
  <si>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</si>
  <si>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</si>
  <si>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</si>
  <si>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</si>
  <si>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</si>
  <si>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</si>
  <si>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</si>
  <si>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</si>
  <si>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</si>
  <si>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</si>
  <si>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</si>
  <si>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</si>
  <si>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</si>
  <si>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</si>
  <si>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</si>
  <si>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</si>
  <si>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</si>
  <si>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</si>
  <si>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</si>
  <si>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</si>
  <si>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</si>
  <si>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</si>
  <si>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</si>
  <si>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</si>
  <si>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</si>
  <si>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</si>
  <si>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</si>
  <si>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</si>
  <si>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</si>
  <si>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</si>
  <si>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</si>
  <si>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</si>
  <si>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</si>
  <si>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</si>
  <si>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</si>
  <si>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</si>
  <si>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</si>
  <si>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</si>
  <si>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</si>
  <si>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</si>
  <si>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</si>
  <si>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</si>
  <si>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</si>
  <si>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</si>
  <si>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</si>
  <si>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</si>
  <si>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</si>
  <si>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</si>
  <si>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</si>
  <si>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</si>
  <si>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</si>
  <si>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</si>
  <si>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</si>
  <si>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</si>
  <si>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</si>
  <si>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</si>
  <si>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</si>
  <si>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</si>
  <si>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</si>
  <si>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</si>
  <si>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</si>
  <si>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</si>
  <si>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</si>
  <si>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</si>
  <si>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</si>
  <si>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</si>
  <si>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</si>
  <si>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</si>
  <si>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</si>
  <si>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</si>
  <si>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</si>
  <si>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</si>
  <si>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</si>
  <si>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</si>
  <si>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</si>
  <si>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</si>
  <si>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</si>
  <si>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</si>
  <si>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</si>
  <si>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</si>
  <si>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</si>
  <si>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</si>
  <si>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</si>
  <si>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</si>
  <si>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</si>
  <si>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</si>
  <si>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</si>
  <si>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</si>
  <si>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</si>
  <si>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</si>
  <si>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</si>
  <si>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</si>
  <si>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</si>
  <si>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</si>
  <si>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</si>
  <si>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</si>
  <si>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</si>
  <si>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</si>
  <si>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</si>
  <si>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</si>
  <si>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</si>
  <si>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</si>
  <si>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</si>
  <si>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</si>
  <si>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</si>
  <si>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</si>
  <si>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</si>
  <si>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</si>
  <si>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</si>
  <si>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</si>
  <si>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</si>
  <si>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</si>
  <si>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</si>
  <si>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</si>
  <si>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</si>
  <si>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</si>
  <si>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</si>
  <si>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</si>
  <si>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</si>
  <si>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</si>
  <si>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</si>
  <si>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</si>
  <si>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</si>
  <si>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</si>
  <si>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</si>
  <si>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</si>
  <si>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</si>
  <si>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</si>
  <si>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</si>
  <si>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</si>
  <si>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</si>
  <si>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</si>
  <si>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</si>
  <si>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</si>
  <si>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</si>
  <si>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</si>
  <si>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</si>
  <si>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</si>
  <si>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</si>
  <si>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</si>
  <si>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</si>
  <si>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</si>
  <si>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</si>
  <si>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</si>
  <si>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</si>
  <si>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</si>
  <si>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</si>
  <si>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</si>
  <si>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</si>
  <si>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</si>
  <si>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</si>
  <si>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</si>
  <si>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</si>
  <si>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</si>
  <si>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</si>
  <si>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</si>
  <si>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</si>
  <si>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</si>
  <si>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</si>
  <si>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</si>
  <si>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</si>
  <si>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</si>
  <si>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</si>
  <si>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</si>
  <si>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</si>
  <si>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</si>
  <si>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</si>
  <si>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</si>
  <si>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</si>
  <si>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</si>
  <si>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</si>
  <si>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</si>
  <si>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</si>
  <si>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</si>
  <si>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</si>
  <si>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</si>
  <si>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</si>
  <si>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</si>
  <si>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</si>
  <si>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</si>
  <si>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</si>
  <si>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</si>
  <si>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</si>
  <si>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</si>
  <si>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</si>
  <si>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</si>
  <si>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</si>
  <si>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</si>
  <si>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</si>
  <si>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</si>
  <si>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</si>
  <si>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</si>
  <si>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</si>
  <si>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</si>
  <si>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</si>
  <si>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</si>
  <si>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</si>
  <si>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</si>
  <si>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</si>
  <si>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</si>
  <si>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</si>
  <si>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</si>
  <si>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</si>
  <si>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</si>
  <si>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</si>
  <si>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</si>
  <si>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</si>
  <si>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</si>
  <si>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</si>
  <si>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</si>
  <si>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</si>
  <si>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</si>
  <si>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</si>
  <si>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</si>
  <si>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</si>
  <si>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</si>
  <si>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</si>
  <si>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</si>
  <si>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</si>
  <si>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</si>
  <si>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</si>
  <si>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</si>
  <si>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</si>
  <si>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</si>
  <si>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</si>
  <si>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</si>
  <si>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</si>
  <si>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</si>
  <si>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</si>
  <si>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</si>
  <si>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</si>
  <si>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</si>
  <si>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</si>
  <si>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</si>
  <si>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</si>
  <si>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</si>
  <si>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</si>
  <si>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</si>
  <si>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</si>
  <si>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</si>
  <si>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</si>
  <si>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</si>
  <si>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</si>
  <si>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</si>
  <si>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</si>
  <si>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</si>
  <si>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</si>
  <si>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</si>
  <si>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</si>
  <si>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</si>
  <si>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</si>
  <si>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</si>
  <si>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</si>
  <si>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</si>
  <si>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</si>
  <si>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</si>
  <si>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</si>
  <si>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</si>
  <si>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</si>
  <si>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</si>
  <si>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</si>
  <si>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</si>
  <si>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</si>
  <si>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</si>
  <si>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</si>
  <si>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</si>
  <si>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</si>
  <si>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</si>
  <si>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</si>
  <si>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</si>
  <si>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</si>
  <si>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</si>
  <si>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</si>
  <si>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</si>
  <si>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</si>
  <si>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</si>
  <si>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</si>
  <si>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</si>
  <si>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</si>
  <si>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</si>
  <si>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</si>
  <si>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</si>
  <si>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</si>
  <si>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</si>
  <si>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</si>
  <si>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</si>
  <si>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</si>
  <si>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</si>
  <si>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</si>
  <si>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</si>
  <si>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</si>
  <si>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</si>
  <si>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</si>
  <si>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</si>
  <si>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</si>
  <si>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</si>
  <si>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</si>
  <si>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</si>
  <si>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</si>
  <si>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</si>
  <si>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</si>
  <si>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</si>
  <si>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</si>
  <si>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</si>
  <si>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</si>
  <si>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</si>
  <si>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</si>
  <si>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</si>
  <si>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</si>
  <si>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</si>
  <si>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</si>
  <si>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</si>
  <si>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</si>
  <si>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</si>
  <si>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</si>
  <si>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</si>
  <si>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</si>
  <si>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</si>
  <si>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</si>
  <si>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</si>
  <si>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</si>
  <si>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</si>
  <si>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</si>
  <si>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</si>
  <si>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</si>
  <si>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</si>
  <si>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</si>
  <si>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</si>
  <si>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</si>
  <si>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</si>
  <si>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</si>
  <si>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</si>
  <si>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</si>
  <si>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</si>
  <si>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</si>
  <si>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</si>
  <si>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</si>
  <si>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</si>
  <si>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</si>
  <si>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</si>
  <si>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</si>
  <si>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</si>
  <si>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</si>
  <si>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</si>
  <si>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</si>
  <si>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</si>
  <si>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</si>
  <si>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</si>
  <si>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</si>
  <si>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</si>
  <si>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</si>
  <si>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</si>
  <si>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</si>
  <si>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</si>
  <si>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</si>
  <si>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</si>
  <si>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</si>
  <si>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</si>
  <si>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</si>
  <si>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</si>
  <si>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</si>
  <si>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</si>
  <si>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</si>
  <si>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</si>
  <si>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</si>
  <si>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</si>
  <si>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</si>
  <si>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</si>
  <si>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</si>
  <si>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</si>
  <si>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</si>
  <si>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</si>
  <si>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</si>
  <si>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</si>
  <si>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</si>
  <si>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</si>
  <si>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</si>
  <si>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</si>
  <si>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</si>
  <si>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</si>
  <si>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</si>
  <si>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</si>
  <si>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</si>
  <si>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</si>
  <si>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</si>
  <si>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</si>
  <si>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</si>
  <si>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</si>
  <si>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</si>
  <si>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</si>
  <si>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</si>
  <si>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</si>
  <si>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</si>
  <si>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</si>
  <si>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</si>
  <si>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</si>
  <si>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</si>
  <si>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</si>
  <si>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</si>
  <si>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</si>
  <si>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</si>
  <si>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</si>
  <si>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</si>
  <si>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</si>
  <si>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</si>
  <si>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</si>
  <si>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</si>
  <si>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</si>
  <si>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</si>
  <si>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</si>
  <si>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</si>
  <si>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</si>
  <si>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</si>
  <si>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</si>
  <si>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</si>
  <si>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</si>
  <si>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</si>
  <si>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</si>
  <si>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</si>
  <si>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</si>
  <si>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</si>
  <si>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</si>
  <si>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</si>
  <si>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</si>
  <si>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</si>
  <si>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</si>
  <si>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</si>
  <si>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</si>
  <si>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</si>
  <si>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</si>
  <si>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</si>
  <si>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</si>
  <si>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</si>
  <si>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</si>
  <si>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</si>
  <si>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</si>
  <si>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</si>
  <si>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</si>
  <si>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</si>
  <si>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</si>
  <si>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</si>
  <si>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</si>
  <si>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</si>
  <si>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</si>
  <si>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</si>
  <si>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</si>
  <si>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</si>
  <si>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</si>
  <si>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</si>
  <si>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</si>
  <si>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</si>
  <si>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</si>
  <si>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</si>
  <si>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</si>
  <si>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</si>
  <si>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</si>
  <si>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</si>
  <si>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</si>
  <si>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</si>
  <si>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</si>
  <si>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</si>
  <si>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</si>
  <si>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</si>
  <si>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</si>
  <si>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</si>
  <si>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</si>
  <si>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</si>
  <si>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</si>
  <si>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</si>
  <si>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</si>
  <si>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</si>
  <si>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</si>
  <si>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</si>
  <si>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</si>
  <si>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</si>
  <si>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</si>
  <si>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</si>
  <si>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</si>
  <si>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</si>
  <si>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</si>
  <si>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</si>
  <si>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</si>
  <si>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</si>
  <si>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</si>
  <si>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</si>
  <si>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</si>
  <si>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</si>
  <si>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</si>
  <si>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</si>
  <si>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</si>
  <si>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</si>
  <si>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</si>
  <si>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</si>
  <si>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</si>
  <si>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</si>
  <si>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</si>
  <si>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</si>
  <si>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</si>
  <si>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</si>
  <si>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</si>
  <si>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</si>
  <si>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</si>
  <si>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</si>
  <si>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</si>
  <si>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</si>
  <si>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</si>
  <si>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</si>
  <si>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</si>
  <si>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</si>
  <si>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</si>
  <si>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</si>
  <si>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</si>
  <si>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</si>
  <si>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</si>
  <si>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</si>
  <si>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</si>
  <si>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</si>
  <si>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</si>
  <si>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</si>
  <si>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</si>
  <si>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</si>
  <si>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</si>
  <si>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</si>
  <si>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</si>
  <si>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</si>
  <si>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</si>
  <si>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</si>
  <si>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</si>
  <si>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</si>
  <si>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</si>
  <si>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</si>
  <si>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</si>
  <si>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</si>
  <si>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</si>
  <si>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</si>
  <si>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</si>
  <si>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</si>
  <si>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</si>
  <si>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</si>
  <si>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</si>
  <si>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</si>
  <si>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</si>
  <si>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</si>
  <si>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</si>
  <si>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</si>
  <si>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</si>
  <si>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</si>
  <si>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</si>
  <si>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</si>
  <si>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</si>
  <si>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</si>
  <si>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</si>
  <si>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</si>
  <si>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</si>
  <si>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</si>
  <si>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</si>
  <si>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</si>
  <si>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</si>
  <si>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</si>
  <si>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</si>
  <si>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</si>
  <si>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</si>
  <si>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</si>
  <si>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</si>
  <si>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</si>
  <si>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</si>
  <si>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</si>
  <si>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</si>
  <si>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</si>
  <si>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</si>
  <si>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</si>
  <si>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</si>
  <si>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</si>
  <si>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</si>
  <si>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</si>
  <si>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</si>
  <si>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</si>
  <si>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</si>
  <si>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</si>
  <si>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</si>
  <si>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</si>
  <si>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</si>
  <si>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</si>
  <si>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</si>
  <si>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</si>
  <si>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</si>
  <si>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</si>
  <si>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</si>
  <si>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</si>
  <si>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</si>
  <si>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</si>
  <si>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</si>
  <si>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</si>
  <si>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</si>
  <si>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</si>
  <si>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</si>
  <si>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</si>
  <si>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</si>
  <si>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</si>
  <si>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</si>
  <si>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</si>
  <si>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</si>
  <si>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</si>
  <si>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</si>
  <si>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</si>
  <si>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</si>
  <si>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</si>
  <si>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</si>
  <si>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</si>
  <si>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</si>
  <si>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</si>
  <si>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</si>
  <si>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</si>
  <si>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</si>
  <si>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</si>
  <si>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</si>
  <si>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</si>
  <si>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</si>
  <si>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</si>
  <si>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</si>
  <si>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</si>
  <si>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</si>
  <si>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</si>
  <si>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</si>
  <si>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</si>
  <si>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</si>
  <si>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</si>
  <si>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</si>
  <si>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</si>
  <si>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</si>
  <si>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</si>
  <si>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</si>
  <si>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</si>
  <si>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</si>
  <si>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</si>
  <si>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</si>
  <si>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</si>
  <si>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</si>
  <si>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</si>
  <si>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</si>
  <si>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</si>
  <si>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</si>
  <si>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</si>
  <si>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</si>
  <si>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</si>
  <si>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</si>
  <si>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</si>
  <si>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</si>
  <si>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</si>
  <si>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</si>
  <si>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</si>
  <si>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</si>
  <si>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</si>
  <si>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</si>
  <si>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</si>
  <si>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</si>
  <si>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</si>
  <si>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</si>
  <si>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</si>
  <si>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</si>
  <si>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</si>
  <si>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</si>
  <si>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</si>
  <si>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</si>
  <si>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</si>
  <si>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</si>
  <si>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</si>
  <si>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</si>
  <si>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</si>
  <si>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</si>
  <si>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</si>
  <si>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</si>
  <si>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</si>
  <si>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</si>
  <si>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</si>
  <si>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</si>
  <si>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</si>
  <si>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</si>
  <si>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</si>
  <si>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</si>
  <si>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</si>
  <si>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</si>
  <si>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</si>
  <si>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</si>
  <si>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</si>
  <si>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</si>
  <si>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</si>
  <si>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</si>
  <si>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</si>
  <si>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</si>
  <si>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</si>
  <si>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</si>
  <si>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</si>
  <si>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</si>
  <si>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</si>
  <si>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</si>
  <si>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</si>
  <si>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</si>
  <si>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</si>
  <si>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</si>
  <si>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</si>
  <si>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</si>
  <si>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</si>
  <si>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</si>
  <si>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</si>
  <si>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</si>
  <si>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</si>
  <si>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</si>
  <si>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</si>
  <si>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</si>
  <si>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</si>
  <si>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</si>
  <si>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</si>
  <si>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</si>
  <si>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</si>
  <si>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</si>
  <si>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</si>
  <si>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</si>
  <si>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</si>
  <si>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</si>
  <si>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</si>
  <si>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</si>
  <si>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</si>
  <si>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</si>
  <si>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</si>
  <si>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</si>
  <si>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</si>
  <si>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</si>
  <si>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</si>
  <si>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</si>
  <si>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</si>
  <si>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</si>
  <si>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</si>
  <si>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</si>
  <si>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</si>
  <si>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</si>
  <si>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</si>
  <si>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</si>
  <si>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</si>
  <si>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</si>
  <si>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</si>
  <si>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</si>
  <si>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</si>
  <si>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</si>
  <si>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</si>
  <si>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</si>
  <si>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</si>
  <si>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</si>
  <si>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</si>
  <si>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</si>
  <si>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</si>
  <si>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</si>
  <si>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</si>
  <si>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</si>
  <si>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</si>
  <si>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</si>
  <si>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</si>
  <si>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</si>
  <si>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</si>
  <si>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</si>
  <si>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</si>
  <si>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</si>
  <si>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</si>
  <si>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</si>
  <si>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</si>
  <si>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</si>
  <si>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</si>
  <si>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</si>
  <si>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</si>
  <si>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</si>
  <si>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</si>
  <si>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</si>
  <si>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</si>
  <si>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</si>
  <si>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</si>
  <si>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</si>
  <si>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</si>
  <si>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</si>
  <si>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</si>
  <si>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</si>
  <si>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</si>
  <si>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</si>
  <si>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</si>
  <si>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</si>
  <si>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</si>
  <si>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</si>
  <si>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</si>
  <si>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</si>
  <si>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</si>
  <si>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</si>
  <si>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</si>
  <si>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</si>
  <si>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</si>
  <si>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</si>
  <si>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</si>
  <si>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</si>
  <si>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</si>
  <si>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</si>
  <si>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</si>
  <si>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</si>
  <si>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</si>
  <si>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</si>
  <si>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</si>
  <si>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</si>
  <si>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</si>
  <si>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</si>
  <si>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</si>
  <si>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</si>
  <si>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</si>
  <si>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</si>
  <si>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</si>
  <si>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</si>
  <si>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</si>
  <si>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</si>
  <si>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</si>
  <si>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</si>
  <si>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</si>
  <si>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</si>
  <si>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</si>
  <si>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</si>
  <si>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</si>
  <si>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</si>
  <si>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</si>
  <si>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</si>
  <si>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</si>
  <si>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</si>
  <si>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</si>
  <si>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</si>
  <si>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</si>
  <si>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</si>
  <si>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</si>
  <si>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</si>
  <si>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</si>
  <si>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</si>
  <si>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</si>
  <si>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</si>
  <si>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</si>
  <si>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</si>
  <si>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</si>
  <si>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</si>
  <si>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</si>
  <si>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</si>
  <si>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</si>
  <si>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</si>
  <si>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</si>
  <si>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</si>
  <si>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</si>
  <si>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</si>
  <si>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</si>
  <si>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</si>
  <si>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</si>
  <si>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</si>
  <si>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</si>
  <si>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</si>
  <si>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</si>
  <si>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</si>
  <si>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</si>
  <si>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</si>
  <si>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</si>
  <si>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</si>
  <si>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</si>
  <si>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</si>
  <si>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</si>
  <si>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</si>
  <si>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</si>
  <si>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</si>
  <si>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</si>
  <si>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</si>
  <si>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</si>
  <si>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</si>
  <si>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</si>
  <si>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</si>
  <si>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</si>
  <si>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</si>
  <si>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</si>
  <si>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</si>
  <si>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</si>
  <si>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</si>
  <si>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</si>
  <si>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</si>
  <si>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</si>
  <si>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</si>
  <si>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</si>
  <si>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</si>
  <si>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</si>
  <si>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</si>
  <si>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</si>
  <si>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</si>
  <si>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</si>
  <si>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</si>
  <si>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</si>
  <si>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</si>
  <si>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</si>
  <si>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</si>
  <si>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</si>
  <si>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</si>
  <si>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</si>
  <si>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</si>
  <si>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</si>
  <si>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</si>
  <si>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</si>
  <si>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</si>
  <si>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</si>
  <si>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</si>
  <si>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</si>
  <si>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</si>
  <si>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</si>
  <si>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</si>
  <si>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</si>
  <si>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</si>
  <si>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</si>
  <si>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</si>
  <si>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</si>
  <si>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</si>
  <si>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</si>
  <si>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</si>
  <si>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</si>
  <si>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</si>
  <si>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</si>
  <si>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</si>
  <si>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</si>
  <si>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</si>
  <si>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</si>
  <si>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</si>
  <si>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</si>
  <si>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</si>
  <si>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</si>
  <si>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</si>
  <si>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</si>
  <si>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</si>
  <si>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</si>
  <si>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</si>
  <si>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</si>
  <si>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</si>
  <si>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</si>
  <si>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</si>
  <si>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</si>
  <si>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</si>
  <si>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</si>
  <si>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</si>
  <si>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</si>
  <si>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</si>
  <si>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</si>
  <si>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</si>
  <si>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</si>
  <si>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</si>
  <si>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</si>
  <si>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</si>
  <si>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</si>
  <si>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</si>
  <si>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</si>
  <si>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</si>
  <si>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</si>
  <si>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</si>
  <si>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</si>
  <si>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</si>
  <si>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</si>
  <si>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</si>
  <si>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</si>
  <si>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</si>
  <si>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</si>
  <si>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</si>
  <si>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</si>
  <si>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</si>
  <si>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</si>
  <si>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</si>
  <si>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</si>
  <si>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</si>
  <si>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</si>
  <si>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</si>
  <si>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</si>
  <si>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</si>
  <si>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</si>
  <si>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</si>
  <si>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</si>
  <si>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</si>
  <si>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</si>
  <si>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</si>
  <si>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</si>
  <si>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</si>
  <si>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</si>
  <si>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</si>
  <si>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</si>
  <si>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</si>
  <si>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</si>
  <si>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</si>
  <si>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</si>
  <si>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</si>
  <si>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</si>
  <si>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</si>
  <si>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</si>
  <si>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</si>
  <si>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</si>
  <si>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</si>
  <si>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</si>
  <si>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</si>
  <si>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</si>
  <si>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</si>
  <si>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</si>
  <si>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</si>
  <si>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</si>
  <si>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</si>
  <si>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</si>
  <si>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</si>
  <si>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</si>
  <si>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</si>
  <si>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</si>
  <si>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</si>
  <si>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</si>
  <si>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</si>
  <si>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</si>
  <si>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</si>
  <si>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</si>
  <si>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</si>
  <si>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</si>
  <si>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</si>
  <si>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</si>
  <si>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</si>
  <si>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</si>
  <si>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</si>
  <si>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</si>
  <si>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</si>
  <si>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</si>
  <si>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</si>
  <si>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</si>
  <si>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</si>
  <si>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</si>
  <si>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</si>
  <si>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</si>
  <si>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</si>
  <si>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</si>
  <si>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</si>
  <si>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</si>
  <si>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</si>
  <si>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</si>
  <si>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</si>
  <si>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</si>
  <si>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</si>
  <si>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</si>
  <si>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</si>
  <si>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</si>
  <si>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</si>
  <si>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</si>
  <si>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</si>
  <si>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</si>
  <si>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</si>
  <si>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</si>
  <si>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</si>
  <si>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</si>
  <si>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</si>
  <si>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</si>
  <si>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</si>
  <si>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</si>
  <si>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</si>
  <si>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</si>
  <si>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</si>
  <si>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</si>
  <si>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</si>
  <si>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</si>
  <si>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</si>
  <si>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</si>
  <si>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</si>
  <si>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</si>
  <si>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</si>
  <si>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</si>
  <si>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</si>
  <si>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</si>
  <si>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</si>
  <si>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</si>
  <si>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</si>
  <si>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</si>
  <si>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</si>
  <si>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</si>
  <si>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</si>
  <si>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</si>
  <si>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</si>
  <si>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</si>
  <si>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</si>
  <si>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</si>
  <si>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</si>
  <si>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</si>
  <si>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</si>
  <si>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</si>
  <si>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</si>
  <si>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</si>
  <si>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</si>
  <si>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</si>
  <si>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</si>
  <si>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</si>
  <si>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</si>
  <si>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</si>
  <si>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</si>
  <si>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</si>
  <si>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</si>
  <si>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</si>
  <si>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</si>
  <si>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</si>
  <si>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</si>
  <si>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</si>
  <si>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</si>
  <si>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</si>
  <si>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</si>
  <si>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</si>
  <si>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</si>
  <si>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</si>
  <si>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</si>
  <si>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</si>
  <si>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</si>
  <si>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</si>
  <si>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</si>
  <si>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</si>
  <si>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</si>
  <si>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</si>
  <si>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</si>
  <si>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</si>
  <si>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</si>
  <si>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</si>
  <si>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</si>
  <si>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</si>
  <si>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</si>
  <si>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</si>
  <si>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</si>
  <si>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</si>
  <si>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</si>
  <si>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</si>
  <si>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</si>
  <si>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</si>
  <si>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</si>
  <si>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</si>
  <si>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</si>
  <si>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</si>
  <si>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</si>
  <si>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</si>
  <si>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</si>
  <si>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</si>
  <si>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</si>
  <si>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</si>
  <si>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</si>
  <si>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</si>
  <si>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</si>
  <si>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</si>
  <si>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</si>
  <si>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</si>
  <si>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</si>
  <si>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</si>
  <si>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</si>
  <si>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</si>
  <si>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</si>
  <si>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</si>
  <si>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</si>
  <si>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</si>
  <si>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</si>
  <si>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</si>
  <si>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</si>
  <si>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</si>
  <si>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</si>
  <si>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</si>
  <si>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</si>
  <si>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</si>
  <si>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</si>
  <si>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</si>
  <si>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</si>
  <si>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</si>
  <si>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</si>
  <si>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</si>
  <si>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</si>
  <si>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</si>
  <si>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</si>
  <si>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</si>
  <si>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</si>
  <si>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</si>
  <si>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</si>
  <si>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</si>
  <si>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</si>
  <si>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</si>
  <si>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</si>
  <si>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</si>
  <si>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</si>
  <si>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</si>
  <si>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</si>
  <si>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</si>
  <si>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</si>
  <si>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</si>
  <si>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</si>
  <si>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</si>
  <si>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</si>
  <si>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</si>
  <si>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</si>
  <si>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</si>
  <si>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</si>
  <si>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</si>
  <si>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</si>
  <si>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</si>
  <si>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</si>
  <si>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</si>
  <si>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</si>
  <si>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</si>
  <si>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</si>
  <si>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</si>
  <si>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</si>
  <si>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</si>
  <si>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</si>
  <si>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</si>
  <si>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</si>
  <si>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</si>
  <si>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</si>
  <si>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</si>
  <si>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</si>
  <si>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</si>
  <si>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</si>
  <si>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</si>
  <si>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</si>
  <si>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</si>
  <si>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</si>
  <si>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</si>
  <si>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</si>
  <si>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</si>
  <si>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</si>
  <si>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</si>
  <si>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</si>
  <si>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</si>
  <si>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</si>
  <si>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</si>
  <si>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</si>
  <si>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</si>
  <si>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</si>
  <si>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</si>
  <si>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</si>
  <si>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</si>
  <si>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</si>
  <si>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</si>
  <si>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</si>
  <si>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</si>
  <si>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</si>
  <si>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</si>
  <si>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</si>
  <si>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</si>
  <si>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</si>
  <si>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</si>
  <si>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</si>
  <si>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</si>
  <si>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</si>
  <si>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</si>
  <si>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</si>
  <si>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</si>
  <si>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</si>
  <si>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</si>
  <si>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</si>
  <si>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</si>
  <si>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</si>
  <si>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</si>
  <si>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</si>
  <si>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</si>
  <si>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</si>
  <si>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</si>
  <si>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</si>
  <si>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</si>
  <si>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</si>
  <si>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</si>
  <si>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</si>
  <si>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</si>
  <si>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</si>
  <si>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</si>
  <si>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</si>
  <si>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</si>
  <si>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</si>
  <si>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</si>
  <si>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</si>
  <si>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</si>
  <si>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</si>
  <si>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</si>
  <si>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</si>
  <si>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</si>
  <si>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</si>
  <si>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</si>
  <si>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</si>
  <si>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</si>
  <si>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</si>
  <si>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</si>
  <si>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</si>
  <si>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</si>
  <si>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</si>
  <si>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</si>
  <si>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</si>
  <si>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</si>
  <si>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</si>
  <si>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</si>
  <si>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</si>
  <si>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</si>
  <si>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</si>
  <si>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</si>
  <si>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</si>
  <si>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</si>
  <si>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</si>
  <si>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</si>
  <si>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</si>
  <si>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</si>
  <si>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</si>
  <si>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</si>
  <si>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</si>
  <si>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</si>
  <si>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</si>
  <si>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</si>
  <si>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</si>
  <si>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</si>
  <si>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</si>
  <si>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</si>
  <si>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</si>
  <si>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</si>
  <si>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</si>
  <si>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</si>
  <si>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</si>
  <si>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</si>
  <si>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</si>
  <si>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</si>
  <si>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</si>
  <si>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</si>
  <si>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</si>
  <si>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</si>
  <si>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</si>
  <si>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</si>
  <si>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</si>
  <si>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</si>
  <si>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</si>
  <si>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</si>
  <si>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</si>
  <si>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</si>
  <si>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</si>
  <si>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</si>
  <si>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</si>
  <si>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</si>
  <si>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</si>
  <si>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</si>
  <si>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</si>
  <si>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</si>
  <si>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</si>
  <si>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</si>
  <si>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</si>
  <si>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</si>
  <si>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</si>
  <si>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</si>
  <si>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</si>
  <si>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</si>
  <si>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</si>
  <si>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</si>
  <si>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</si>
  <si>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</si>
  <si>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</si>
  <si>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</si>
  <si>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</si>
  <si>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</si>
  <si>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</si>
  <si>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</si>
  <si>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</si>
  <si>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</si>
  <si>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</si>
  <si>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</si>
  <si>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</si>
  <si>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</si>
  <si>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</si>
  <si>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</si>
  <si>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</si>
  <si>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</si>
  <si>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</si>
  <si>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</si>
  <si>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</si>
  <si>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</si>
  <si>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</si>
  <si>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</si>
  <si>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</si>
  <si>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</si>
  <si>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</si>
  <si>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</si>
  <si>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</si>
  <si>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</si>
  <si>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</si>
  <si>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</si>
  <si>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</si>
  <si>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</si>
  <si>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</si>
  <si>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</si>
  <si>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</si>
  <si>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</si>
  <si>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</si>
  <si>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</si>
  <si>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</si>
  <si>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</si>
  <si>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</si>
  <si>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</si>
  <si>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</si>
  <si>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</si>
  <si>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</si>
  <si>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</si>
  <si>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</si>
  <si>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</si>
  <si>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</si>
  <si>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</si>
  <si>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</si>
  <si>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</si>
  <si>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</si>
  <si>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</si>
  <si>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</si>
  <si>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</si>
  <si>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</si>
  <si>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</si>
  <si>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</si>
  <si>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</si>
  <si>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</si>
  <si>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</si>
  <si>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</si>
  <si>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</si>
  <si>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</si>
  <si>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</si>
  <si>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</si>
  <si>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</si>
  <si>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</si>
  <si>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</si>
  <si>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</si>
  <si>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</si>
  <si>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</si>
  <si>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</si>
  <si>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</si>
  <si>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</si>
  <si>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</si>
  <si>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</si>
  <si>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</si>
  <si>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</si>
  <si>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</si>
  <si>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</si>
  <si>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</si>
  <si>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</si>
  <si>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</si>
  <si>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</si>
  <si>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</si>
  <si>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</si>
  <si>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</si>
  <si>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</si>
  <si>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</si>
  <si>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</si>
  <si>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</si>
  <si>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</si>
  <si>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</si>
  <si>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</si>
  <si>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</si>
  <si>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</si>
  <si>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</si>
  <si>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</si>
  <si>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</si>
  <si>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</si>
  <si>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</si>
  <si>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</si>
  <si>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</si>
  <si>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</si>
  <si>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</si>
  <si>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</si>
  <si>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</si>
  <si>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</si>
  <si>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</si>
  <si>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</si>
  <si>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</si>
  <si>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</si>
  <si>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</si>
  <si>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</si>
  <si>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</si>
  <si>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</si>
  <si>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</si>
  <si>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</si>
  <si>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</si>
  <si>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</si>
  <si>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</si>
  <si>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</si>
  <si>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</si>
  <si>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</si>
  <si>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</si>
  <si>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</si>
  <si>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</si>
  <si>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</si>
  <si>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</si>
  <si>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</si>
  <si>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</si>
  <si>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</si>
  <si>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</si>
  <si>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</si>
  <si>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</si>
  <si>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</si>
  <si>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</si>
  <si>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</si>
  <si>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</si>
  <si>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</si>
  <si>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</si>
  <si>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</si>
  <si>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</si>
  <si>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</si>
  <si>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</si>
  <si>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</si>
  <si>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</si>
  <si>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</si>
  <si>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</si>
  <si>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</si>
  <si>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</si>
  <si>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</si>
  <si>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</si>
  <si>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</si>
  <si>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</si>
  <si>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</si>
  <si>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</si>
  <si>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</si>
  <si>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</si>
  <si>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</si>
  <si>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</si>
  <si>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</si>
  <si>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</si>
  <si>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</si>
  <si>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</si>
  <si>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</si>
  <si>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</si>
  <si>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</si>
  <si>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</si>
  <si>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</si>
  <si>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</si>
  <si>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</si>
  <si>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</si>
  <si>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</si>
  <si>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</si>
  <si>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</si>
  <si>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</si>
  <si>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</si>
  <si>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</si>
  <si>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</si>
  <si>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</si>
  <si>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</si>
  <si>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</si>
  <si>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</si>
  <si>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</si>
  <si>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</si>
  <si>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</si>
  <si>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</si>
  <si>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</si>
  <si>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</si>
  <si>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</si>
  <si>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</si>
  <si>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</si>
  <si>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</si>
  <si>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</si>
  <si>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</si>
  <si>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</si>
  <si>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</si>
  <si>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</si>
  <si>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</si>
  <si>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</si>
  <si>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</si>
  <si>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</si>
  <si>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</si>
  <si>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</si>
  <si>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</si>
  <si>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</si>
  <si>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</si>
  <si>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</si>
  <si>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</si>
  <si>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</si>
  <si>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</si>
  <si>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</si>
  <si>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</si>
  <si>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</si>
  <si>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</si>
  <si>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</si>
  <si>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</si>
  <si>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</si>
  <si>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</si>
  <si>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</si>
  <si>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</si>
  <si>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</si>
  <si>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</si>
  <si>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</si>
  <si>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</si>
  <si>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</si>
  <si>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</si>
  <si>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</si>
  <si>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</si>
  <si>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</si>
  <si>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</si>
  <si>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</si>
  <si>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</si>
  <si>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</si>
  <si>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</si>
  <si>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</si>
  <si>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</si>
  <si>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</si>
  <si>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</si>
  <si>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</si>
  <si>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</si>
  <si>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</si>
  <si>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</si>
  <si>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</si>
  <si>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</si>
  <si>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</si>
  <si>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</si>
  <si>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</si>
  <si>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</si>
  <si>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</si>
  <si>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</si>
  <si>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</si>
  <si>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</si>
  <si>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</si>
  <si>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</si>
  <si>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</si>
  <si>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</si>
  <si>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</si>
  <si>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</si>
  <si>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</si>
  <si>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</si>
  <si>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</si>
  <si>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</si>
  <si>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</si>
  <si>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</si>
  <si>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</si>
  <si>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</si>
  <si>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</si>
  <si>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</si>
  <si>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</si>
  <si>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</si>
  <si>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</si>
  <si>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</si>
  <si>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</si>
  <si>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</si>
  <si>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</si>
  <si>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</si>
  <si>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</si>
  <si>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</si>
  <si>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</si>
  <si>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</si>
  <si>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</si>
  <si>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</si>
  <si>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</si>
  <si>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</si>
  <si>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</si>
  <si>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</si>
  <si>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</si>
  <si>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</si>
  <si>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</si>
  <si>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</si>
  <si>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</si>
  <si>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</si>
  <si>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</si>
  <si>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</si>
  <si>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</si>
  <si>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</si>
  <si>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</si>
  <si>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</si>
  <si>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</si>
  <si>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</si>
  <si>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</si>
  <si>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</si>
  <si>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</si>
  <si>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</si>
  <si>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</si>
  <si>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</si>
  <si>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</si>
  <si>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</si>
  <si>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</si>
  <si>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</si>
  <si>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</si>
  <si>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</si>
  <si>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</si>
  <si>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</si>
  <si>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</si>
  <si>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</si>
  <si>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</si>
  <si>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</si>
  <si>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</si>
  <si>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</si>
  <si>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</si>
  <si>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</si>
  <si>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</si>
  <si>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</si>
  <si>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</si>
  <si>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</si>
  <si>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</si>
  <si>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</si>
  <si>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</si>
  <si>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</si>
  <si>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</si>
  <si>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</si>
  <si>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</si>
  <si>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</si>
  <si>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</si>
  <si>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</si>
  <si>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</si>
  <si>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</si>
  <si>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</si>
  <si>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</si>
  <si>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</si>
  <si>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</si>
  <si>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</si>
  <si>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</si>
  <si>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</si>
  <si>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</si>
  <si>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</si>
  <si>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</si>
  <si>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</si>
  <si>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</si>
  <si>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</si>
  <si>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</si>
  <si>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</si>
  <si>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</si>
  <si>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</si>
  <si>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</si>
  <si>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</si>
  <si>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</si>
  <si>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</si>
  <si>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</si>
  <si>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</si>
  <si>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</si>
  <si>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</si>
  <si>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</si>
  <si>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</si>
  <si>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</si>
  <si>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</si>
  <si>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</si>
  <si>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</si>
  <si>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</si>
  <si>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</si>
  <si>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</si>
  <si>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</si>
  <si>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</si>
  <si>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</si>
  <si>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</si>
  <si>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</si>
  <si>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</si>
  <si>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</si>
  <si>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</si>
  <si>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</si>
  <si>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</si>
  <si>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</si>
  <si>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</si>
  <si>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</si>
  <si>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</si>
  <si>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</si>
  <si>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</si>
  <si>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</si>
  <si>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</si>
  <si>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</si>
  <si>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</si>
  <si>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</si>
  <si>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</si>
  <si>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</si>
  <si>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</si>
  <si>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</si>
  <si>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</si>
  <si>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</si>
  <si>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</si>
  <si>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</si>
  <si>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</si>
  <si>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</si>
  <si>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</si>
  <si>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</si>
  <si>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</si>
  <si>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</si>
  <si>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</si>
  <si>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</si>
  <si>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</si>
  <si>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</si>
  <si>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</si>
  <si>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</si>
  <si>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</si>
  <si>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</si>
  <si>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</si>
  <si>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</si>
  <si>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</si>
  <si>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</si>
  <si>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</si>
  <si>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</si>
  <si>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</si>
  <si>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</si>
  <si>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</si>
  <si>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</si>
  <si>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</si>
  <si>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</si>
  <si>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</si>
  <si>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</si>
  <si>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</si>
  <si>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</si>
  <si>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</si>
  <si>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</si>
  <si>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</si>
  <si>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</si>
  <si>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</si>
  <si>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</si>
  <si>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</si>
  <si>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</si>
  <si>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</si>
  <si>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</si>
  <si>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</si>
  <si>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</si>
  <si>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</si>
  <si>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</si>
  <si>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</si>
  <si>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</si>
  <si>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</si>
  <si>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</si>
  <si>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</si>
  <si>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</si>
  <si>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</si>
  <si>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</si>
  <si>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</si>
  <si>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</si>
  <si>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</si>
  <si>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</si>
  <si>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</si>
  <si>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</si>
  <si>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</si>
  <si>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</si>
  <si>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</si>
  <si>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</si>
  <si>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</si>
  <si>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</si>
  <si>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</si>
  <si>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</si>
  <si>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</si>
  <si>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</si>
  <si>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</si>
  <si>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</si>
  <si>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</si>
  <si>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</si>
  <si>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</si>
  <si>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</si>
  <si>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</si>
  <si>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</si>
  <si>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</si>
  <si>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</si>
  <si>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</si>
  <si>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</si>
  <si>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</si>
  <si>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</si>
  <si>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</si>
  <si>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</si>
  <si>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</si>
  <si>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</si>
  <si>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</si>
  <si>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</si>
  <si>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</si>
  <si>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</si>
  <si>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</si>
  <si>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</si>
  <si>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</si>
  <si>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</si>
  <si>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</si>
  <si>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</si>
  <si>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</si>
  <si>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</si>
  <si>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</si>
  <si>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</si>
  <si>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</si>
  <si>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</si>
  <si>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</si>
  <si>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</si>
  <si>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</si>
  <si>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</si>
  <si>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</si>
  <si>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</si>
  <si>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</si>
  <si>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</si>
  <si>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</si>
  <si>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</si>
  <si>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</si>
  <si>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</si>
  <si>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</si>
  <si>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</si>
  <si>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</si>
  <si>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</si>
  <si>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</si>
  <si>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</si>
  <si>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</si>
  <si>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</si>
  <si>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</si>
  <si>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</si>
  <si>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</si>
  <si>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</si>
  <si>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</si>
  <si>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</si>
  <si>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</si>
  <si>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</si>
  <si>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</si>
  <si>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</si>
  <si>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</si>
  <si>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</si>
  <si>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</si>
  <si>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</si>
  <si>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</si>
  <si>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</si>
  <si>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</si>
  <si>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</si>
  <si>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</si>
  <si>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</si>
  <si>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</si>
  <si>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</si>
  <si>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</si>
  <si>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</si>
  <si>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</si>
  <si>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</si>
  <si>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</si>
  <si>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</si>
  <si>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</si>
  <si>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</si>
  <si>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</si>
  <si>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</si>
  <si>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</si>
  <si>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</si>
  <si>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</si>
  <si>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</si>
  <si>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</si>
  <si>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</si>
  <si>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</si>
  <si>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</si>
  <si>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</si>
  <si>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</si>
  <si>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</si>
  <si>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</si>
  <si>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</si>
  <si>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</si>
  <si>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</si>
  <si>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</si>
  <si>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</si>
  <si>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</si>
  <si>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</si>
  <si>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</si>
  <si>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</si>
  <si>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</si>
  <si>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</si>
  <si>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</si>
  <si>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</si>
  <si>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</si>
  <si>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</si>
  <si>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</si>
  <si>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</si>
  <si>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</si>
  <si>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</si>
  <si>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</si>
  <si>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</si>
  <si>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</si>
  <si>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</si>
  <si>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</si>
  <si>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</si>
  <si>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</si>
  <si>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</si>
  <si>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</si>
  <si>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</si>
  <si>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</si>
  <si>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</si>
  <si>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</si>
  <si>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</si>
  <si>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</si>
  <si>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</si>
  <si>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</si>
  <si>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</si>
  <si>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</si>
  <si>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</si>
  <si>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</si>
  <si>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</si>
  <si>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</si>
  <si>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</si>
  <si>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</si>
  <si>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</si>
  <si>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</si>
  <si>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</si>
  <si>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</si>
  <si>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</si>
  <si>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</si>
  <si>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</si>
  <si>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</si>
  <si>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</si>
  <si>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</si>
  <si>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</si>
  <si>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</si>
  <si>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</si>
  <si>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</si>
  <si>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</si>
  <si>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</si>
  <si>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</si>
  <si>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</si>
  <si>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</si>
  <si>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</si>
  <si>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</si>
  <si>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</si>
  <si>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</si>
  <si>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</si>
  <si>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</si>
  <si>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</si>
  <si>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</si>
  <si>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</si>
  <si>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</si>
  <si>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</si>
  <si>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</si>
  <si>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</si>
  <si>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</si>
  <si>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</si>
  <si>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</si>
  <si>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</si>
  <si>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</si>
  <si>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</si>
  <si>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</si>
  <si>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</si>
  <si>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</si>
  <si>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</si>
  <si>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</si>
  <si>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</si>
  <si>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</si>
  <si>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</si>
  <si>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</si>
  <si>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</si>
  <si>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</si>
  <si>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</si>
  <si>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</si>
  <si>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</si>
  <si>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</si>
  <si>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</si>
  <si>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</si>
  <si>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</si>
  <si>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</si>
  <si>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</si>
  <si>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</si>
  <si>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</si>
  <si>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</si>
  <si>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</si>
  <si>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</si>
  <si>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</si>
  <si>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</si>
  <si>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</si>
  <si>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</si>
  <si>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</si>
  <si>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</si>
  <si>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</si>
  <si>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</si>
  <si>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</si>
  <si>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</si>
  <si>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</si>
  <si>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</si>
  <si>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</si>
  <si>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</si>
  <si>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</si>
  <si>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</si>
  <si>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</si>
  <si>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</si>
  <si>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</si>
  <si>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</si>
  <si>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</si>
  <si>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</si>
  <si>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</si>
  <si>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</si>
  <si>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</si>
  <si>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</si>
  <si>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</si>
  <si>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</si>
  <si>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</si>
  <si>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</si>
  <si>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</si>
  <si>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</si>
  <si>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</si>
  <si>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</si>
  <si>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</si>
  <si>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</si>
  <si>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</si>
  <si>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</si>
  <si>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</si>
  <si>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</si>
  <si>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</si>
  <si>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</si>
  <si>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</si>
  <si>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</si>
  <si>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</si>
  <si>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</si>
  <si>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</si>
  <si>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</si>
  <si>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</si>
  <si>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</si>
  <si>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</si>
  <si>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</si>
  <si>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</si>
  <si>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</si>
  <si>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</si>
  <si>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</si>
  <si>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</si>
  <si>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</si>
  <si>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</si>
  <si>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</si>
  <si>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</si>
  <si>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</si>
  <si>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</si>
  <si>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</si>
  <si>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</si>
  <si>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</si>
  <si>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</si>
  <si>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</si>
  <si>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</si>
  <si>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</si>
  <si>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</si>
  <si>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</si>
  <si>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</si>
  <si>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</si>
  <si>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</si>
  <si>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</si>
  <si>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</si>
  <si>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</si>
  <si>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</si>
  <si>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</si>
  <si>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</si>
  <si>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</si>
  <si>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</si>
  <si>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</si>
  <si>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</si>
  <si>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</si>
  <si>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</si>
  <si>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</si>
  <si>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</si>
  <si>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</si>
  <si>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</si>
  <si>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</si>
  <si>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</si>
  <si>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</si>
  <si>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</si>
  <si>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</si>
  <si>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</si>
  <si>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</si>
  <si>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</si>
  <si>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</si>
  <si>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</si>
  <si>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</si>
  <si>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</si>
  <si>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</si>
  <si>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</si>
  <si>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</si>
  <si>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</si>
  <si>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</si>
  <si>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</si>
  <si>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</si>
  <si>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</si>
  <si>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</si>
  <si>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</si>
  <si>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</si>
  <si>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</si>
  <si>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</si>
  <si>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</si>
  <si>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</si>
  <si>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</si>
  <si>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</si>
  <si>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</si>
  <si>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</si>
  <si>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</si>
  <si>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</si>
  <si>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</si>
  <si>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</si>
  <si>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</si>
  <si>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</si>
  <si>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</si>
  <si>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</si>
  <si>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</si>
  <si>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</si>
  <si>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</si>
  <si>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</si>
  <si>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</si>
  <si>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</si>
  <si>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</si>
  <si>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</si>
  <si>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</si>
  <si>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</si>
  <si>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</si>
  <si>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</si>
  <si>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</si>
  <si>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</si>
  <si>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</si>
  <si>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</si>
  <si>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</si>
  <si>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</si>
  <si>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</si>
  <si>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</si>
  <si>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</si>
  <si>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</si>
  <si>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</si>
  <si>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</si>
  <si>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</si>
  <si>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</si>
  <si>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</si>
  <si>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</si>
  <si>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</si>
  <si>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</si>
  <si>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</si>
  <si>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</si>
  <si>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</si>
  <si>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</si>
  <si>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</si>
  <si>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</si>
  <si>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</si>
  <si>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</si>
  <si>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</si>
  <si>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</si>
  <si>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</si>
  <si>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</si>
  <si>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</si>
  <si>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</si>
  <si>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</si>
  <si>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</si>
  <si>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</si>
  <si>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</si>
  <si>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</si>
  <si>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</si>
  <si>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</si>
  <si>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</si>
  <si>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</si>
  <si>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</si>
  <si>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</si>
  <si>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</si>
  <si>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</si>
  <si>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</si>
  <si>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</si>
  <si>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</si>
  <si>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</si>
  <si>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</si>
  <si>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</si>
  <si>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</si>
  <si>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</si>
  <si>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</si>
  <si>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</si>
  <si>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</si>
  <si>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</si>
  <si>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</si>
  <si>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</si>
  <si>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</si>
  <si>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</si>
  <si>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</si>
  <si>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</si>
  <si>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</si>
  <si>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</si>
  <si>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</si>
  <si>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</si>
  <si>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</si>
  <si>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</si>
  <si>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</si>
  <si>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</si>
  <si>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</si>
  <si>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</si>
  <si>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</si>
  <si>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</si>
  <si>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</si>
  <si>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</si>
  <si>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</si>
  <si>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</si>
  <si>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</si>
  <si>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</si>
  <si>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</si>
  <si>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</si>
  <si>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</si>
  <si>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</si>
  <si>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</si>
  <si>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</si>
  <si>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</si>
  <si>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</si>
  <si>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</si>
  <si>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</si>
  <si>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</si>
  <si>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</si>
  <si>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</si>
  <si>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</si>
  <si>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</si>
  <si>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</si>
  <si>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</si>
  <si>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</si>
  <si>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</si>
  <si>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</si>
  <si>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</si>
  <si>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</si>
  <si>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</si>
  <si>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</si>
  <si>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</si>
  <si>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</si>
  <si>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</si>
  <si>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</si>
  <si>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</si>
  <si>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</si>
  <si>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</si>
  <si>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</si>
  <si>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</si>
  <si>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</si>
  <si>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</si>
  <si>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</si>
  <si>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</si>
  <si>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</si>
  <si>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</si>
  <si>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</si>
  <si>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</si>
  <si>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</si>
  <si>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</si>
  <si>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</si>
  <si>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</si>
  <si>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</si>
  <si>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</si>
  <si>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</si>
  <si>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</si>
  <si>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</si>
  <si>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</si>
  <si>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</si>
  <si>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</si>
  <si>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</si>
  <si>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</si>
  <si>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</si>
  <si>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</si>
  <si>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</si>
  <si>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</si>
  <si>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</si>
  <si>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</si>
  <si>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</si>
  <si>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</si>
  <si>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</si>
  <si>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</si>
  <si>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</si>
  <si>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</si>
  <si>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</si>
  <si>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</si>
  <si>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</si>
  <si>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</si>
  <si>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</si>
  <si>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</si>
  <si>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</si>
  <si>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</si>
  <si>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</si>
  <si>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</si>
  <si>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</si>
  <si>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</si>
  <si>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</si>
  <si>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</si>
  <si>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</si>
  <si>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</si>
  <si>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</si>
  <si>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</si>
  <si>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</si>
  <si>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</si>
  <si>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</si>
  <si>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</si>
  <si>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</si>
  <si>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</si>
  <si>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</si>
  <si>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</si>
  <si>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</si>
  <si>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</si>
  <si>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</si>
  <si>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</si>
  <si>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</si>
  <si>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</si>
  <si>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</si>
  <si>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</si>
  <si>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</si>
  <si>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</si>
  <si>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</si>
  <si>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</si>
  <si>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</si>
  <si>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</si>
  <si>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</si>
  <si>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</si>
  <si>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</si>
  <si>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</si>
  <si>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</si>
  <si>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</si>
  <si>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</si>
  <si>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</si>
  <si>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</si>
  <si>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</si>
  <si>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</si>
  <si>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</si>
  <si>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</si>
  <si>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</si>
  <si>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</si>
  <si>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</si>
  <si>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</si>
  <si>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</si>
  <si>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</si>
  <si>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</si>
  <si>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</si>
  <si>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</si>
  <si>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</si>
  <si>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</si>
  <si>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</si>
  <si>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</si>
  <si>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</si>
  <si>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</si>
  <si>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</si>
  <si>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</si>
  <si>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</si>
  <si>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</si>
  <si>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</si>
  <si>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</si>
  <si>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</si>
  <si>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</si>
  <si>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</si>
  <si>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</si>
  <si>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</si>
  <si>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</si>
  <si>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</si>
  <si>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</si>
  <si>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</si>
  <si>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</si>
  <si>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</si>
  <si>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</si>
  <si>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</si>
  <si>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</si>
  <si>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</si>
  <si>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</si>
  <si>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</si>
  <si>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</si>
  <si>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</si>
  <si>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</si>
  <si>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</si>
  <si>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</si>
  <si>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</si>
  <si>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</si>
  <si>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</si>
  <si>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</si>
  <si>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</si>
  <si>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</si>
  <si>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</si>
  <si>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</si>
  <si>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</si>
  <si>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</si>
  <si>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</si>
  <si>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</si>
  <si>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</si>
  <si>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</si>
  <si>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</si>
  <si>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</si>
  <si>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</si>
  <si>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</si>
  <si>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</si>
  <si>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</si>
  <si>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</si>
  <si>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</si>
  <si>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</si>
  <si>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</si>
  <si>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</si>
  <si>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</si>
  <si>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</si>
  <si>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</si>
  <si>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</si>
  <si>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</si>
  <si>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</si>
  <si>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</si>
  <si>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</si>
  <si>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</si>
  <si>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</si>
  <si>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</si>
  <si>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</si>
  <si>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</si>
  <si>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</si>
  <si>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</si>
  <si>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</si>
  <si>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</si>
  <si>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</si>
  <si>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</si>
  <si>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</si>
  <si>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</si>
  <si>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</si>
  <si>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</si>
  <si>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</si>
  <si>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</si>
  <si>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</si>
  <si>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</si>
  <si>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</si>
  <si>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</si>
  <si>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</si>
  <si>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</si>
  <si>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</si>
  <si>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</si>
  <si>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</si>
  <si>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</si>
  <si>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</si>
  <si>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</si>
  <si>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</si>
  <si>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</si>
  <si>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</si>
  <si>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</si>
  <si>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</si>
  <si>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</si>
  <si>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</si>
  <si>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</si>
  <si>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</si>
  <si>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</si>
  <si>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</si>
  <si>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</si>
  <si>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</si>
  <si>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</si>
  <si>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</si>
  <si>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</si>
  <si>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</si>
  <si>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</si>
  <si>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</si>
  <si>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</si>
  <si>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</si>
  <si>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</si>
  <si>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</si>
  <si>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</si>
  <si>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</si>
  <si>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</si>
  <si>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</si>
  <si>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</si>
  <si>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</si>
  <si>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</si>
  <si>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</si>
  <si>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</si>
  <si>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</si>
  <si>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</si>
  <si>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</si>
  <si>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</si>
  <si>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</si>
  <si>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</si>
  <si>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</si>
  <si>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</si>
  <si>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</si>
  <si>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</si>
  <si>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</si>
  <si>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</si>
  <si>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</si>
  <si>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</si>
  <si>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</si>
  <si>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</si>
  <si>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</si>
  <si>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</si>
  <si>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</si>
  <si>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</si>
  <si>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</si>
  <si>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</si>
  <si>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</si>
  <si>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</si>
  <si>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</si>
  <si>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</si>
  <si>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</si>
  <si>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</si>
  <si>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</si>
  <si>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</si>
  <si>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</si>
  <si>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</si>
  <si>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</si>
  <si>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</si>
  <si>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</si>
  <si>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</si>
  <si>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</si>
  <si>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</si>
  <si>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</si>
  <si>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</si>
  <si>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</si>
  <si>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</si>
  <si>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</si>
  <si>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</si>
  <si>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</si>
  <si>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</si>
  <si>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</si>
  <si>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</si>
  <si>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</si>
  <si>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</si>
  <si>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</si>
  <si>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</si>
  <si>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</si>
  <si>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</si>
  <si>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</si>
  <si>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</si>
  <si>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</si>
  <si>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</si>
  <si>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</si>
  <si>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</si>
  <si>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</si>
  <si>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</si>
  <si>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</si>
  <si>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</si>
  <si>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</si>
  <si>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</si>
  <si>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</si>
  <si>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</si>
  <si>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</si>
  <si>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</si>
  <si>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</si>
  <si>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</si>
  <si>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</si>
  <si>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</si>
  <si>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</si>
  <si>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</si>
  <si>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</si>
  <si>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</si>
  <si>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</si>
  <si>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</si>
  <si>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</si>
  <si>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</si>
  <si>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</si>
  <si>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</si>
  <si>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</si>
  <si>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</si>
  <si>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</si>
  <si>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</si>
  <si>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</si>
  <si>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</si>
  <si>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</si>
  <si>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</si>
  <si>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</si>
  <si>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</si>
  <si>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</si>
  <si>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</si>
  <si>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</si>
  <si>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</si>
  <si>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</si>
  <si>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</si>
  <si>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</si>
  <si>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</si>
  <si>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</si>
  <si>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</si>
  <si>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</si>
  <si>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</si>
  <si>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</si>
  <si>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</si>
  <si>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</si>
  <si>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</si>
  <si>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</si>
  <si>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</si>
  <si>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</si>
  <si>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</si>
  <si>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</si>
  <si>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</si>
  <si>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</si>
  <si>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</si>
  <si>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</si>
  <si>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</si>
  <si>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</si>
  <si>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</si>
  <si>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</si>
  <si>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</si>
  <si>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</si>
  <si>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</si>
  <si>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</si>
  <si>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</si>
  <si>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</si>
  <si>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</si>
  <si>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</si>
  <si>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</si>
  <si>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</si>
  <si>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</si>
  <si>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</si>
  <si>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</si>
  <si>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</si>
  <si>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</si>
  <si>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</si>
  <si>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</si>
  <si>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</si>
  <si>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</si>
  <si>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</si>
  <si>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</si>
  <si>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</si>
  <si>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</si>
  <si>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</si>
  <si>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</si>
  <si>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</si>
  <si>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</si>
  <si>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</si>
  <si>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</si>
  <si>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</si>
  <si>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</si>
  <si>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</si>
  <si>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</si>
  <si>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</si>
  <si>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</si>
  <si>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</si>
  <si>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</si>
  <si>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</si>
  <si>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</si>
  <si>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</si>
  <si>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</si>
  <si>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</si>
  <si>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</si>
  <si>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</si>
  <si>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</si>
  <si>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</si>
  <si>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</si>
  <si>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</si>
  <si>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</si>
  <si>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</si>
  <si>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</si>
  <si>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</si>
  <si>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</si>
  <si>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</si>
  <si>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</si>
  <si>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</si>
  <si>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</si>
  <si>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</si>
  <si>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</si>
  <si>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</si>
  <si>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</si>
  <si>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</si>
  <si>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</si>
  <si>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</si>
  <si>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</si>
  <si>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</si>
  <si>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</si>
  <si>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</si>
  <si>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</si>
  <si>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</si>
  <si>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</si>
  <si>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</si>
  <si>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</si>
  <si>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</si>
  <si>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</si>
  <si>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</si>
  <si>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</si>
  <si>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</si>
  <si>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</si>
  <si>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</si>
  <si>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</si>
  <si>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</si>
  <si>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</si>
  <si>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</si>
  <si>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</si>
  <si>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</si>
  <si>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</si>
  <si>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</si>
  <si>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</si>
  <si>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</si>
  <si>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</si>
  <si>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</si>
  <si>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</si>
  <si>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</si>
  <si>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</si>
  <si>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</si>
  <si>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</si>
  <si>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</si>
  <si>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</si>
  <si>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</si>
  <si>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</si>
  <si>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</si>
  <si>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</si>
  <si>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</si>
  <si>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</si>
  <si>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</si>
  <si>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</si>
  <si>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</si>
  <si>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</si>
  <si>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</si>
  <si>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</si>
  <si>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</si>
  <si>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</si>
  <si>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</si>
  <si>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</si>
  <si>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</si>
  <si>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</si>
  <si>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</si>
  <si>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</si>
  <si>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</si>
  <si>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</si>
  <si>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</si>
  <si>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</si>
  <si>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</si>
  <si>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</si>
  <si>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</si>
  <si>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</si>
  <si>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</si>
  <si>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</si>
  <si>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</si>
  <si>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</si>
  <si>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</si>
  <si>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</si>
  <si>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</si>
  <si>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</si>
  <si>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</si>
  <si>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</si>
  <si>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</si>
  <si>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</si>
  <si>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</si>
  <si>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</si>
  <si>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</si>
  <si>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</si>
  <si>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</si>
  <si>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</si>
  <si>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</si>
  <si>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</si>
  <si>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</si>
  <si>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</si>
  <si>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</si>
  <si>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</si>
  <si>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</si>
  <si>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</si>
  <si>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</si>
  <si>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</si>
  <si>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</si>
  <si>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</si>
  <si>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</si>
  <si>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</si>
  <si>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</si>
  <si>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</si>
  <si>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</si>
  <si>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</si>
  <si>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</si>
  <si>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</si>
  <si>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</si>
  <si>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</si>
  <si>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</si>
  <si>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</si>
  <si>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</si>
  <si>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</si>
  <si>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</si>
  <si>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</si>
  <si>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</si>
  <si>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</si>
  <si>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</si>
  <si>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</si>
  <si>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</si>
  <si>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</si>
  <si>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</si>
  <si>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</si>
  <si>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</si>
  <si>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</si>
  <si>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</si>
  <si>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</si>
  <si>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</si>
  <si>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</si>
  <si>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</si>
  <si>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</si>
  <si>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</si>
  <si>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</si>
  <si>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</si>
  <si>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</si>
  <si>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</si>
  <si>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</si>
  <si>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</si>
  <si>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</si>
  <si>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</si>
  <si>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</si>
  <si>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</si>
  <si>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</si>
  <si>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</si>
  <si>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</si>
  <si>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</si>
  <si>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</si>
  <si>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</si>
  <si>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</si>
  <si>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</si>
  <si>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</si>
  <si>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</si>
  <si>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</si>
  <si>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</si>
  <si>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</si>
  <si>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</si>
  <si>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</si>
  <si>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</si>
  <si>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</si>
  <si>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</si>
  <si>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</si>
  <si>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</si>
  <si>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</si>
  <si>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</si>
  <si>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</si>
  <si>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</si>
  <si>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</si>
  <si>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</si>
  <si>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</si>
  <si>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</si>
  <si>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</si>
  <si>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</si>
  <si>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</si>
  <si>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</si>
  <si>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</si>
  <si>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</si>
  <si>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</si>
  <si>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</si>
  <si>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</si>
  <si>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</si>
  <si>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</si>
  <si>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</si>
  <si>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</si>
  <si>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</si>
  <si>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</si>
  <si>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</si>
  <si>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</si>
  <si>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</si>
  <si>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</si>
  <si>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</si>
  <si>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</si>
  <si>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</si>
  <si>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</si>
  <si>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</si>
  <si>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</si>
  <si>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</si>
  <si>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</si>
  <si>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</si>
  <si>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</si>
  <si>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</si>
  <si>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</si>
  <si>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</si>
  <si>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</si>
  <si>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</si>
  <si>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</si>
  <si>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</si>
  <si>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</si>
  <si>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</si>
  <si>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</si>
  <si>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</si>
  <si>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</si>
  <si>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</si>
  <si>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</si>
  <si>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</si>
  <si>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</si>
  <si>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</si>
  <si>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</si>
  <si>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</si>
  <si>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</si>
  <si>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</si>
  <si>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</si>
  <si>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</si>
  <si>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</si>
  <si>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</si>
  <si>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</si>
  <si>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</si>
  <si>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</si>
  <si>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</si>
  <si>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</si>
  <si>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</si>
  <si>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</si>
  <si>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</si>
  <si>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</si>
  <si>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</si>
  <si>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</si>
  <si>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</si>
  <si>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</si>
  <si>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</si>
  <si>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</si>
  <si>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</si>
  <si>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</si>
  <si>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</si>
  <si>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</si>
  <si>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</si>
  <si>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</si>
  <si>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</si>
  <si>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</si>
  <si>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</si>
  <si>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</si>
  <si>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</si>
  <si>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</si>
  <si>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</si>
  <si>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</si>
  <si>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</si>
  <si>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</si>
  <si>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</si>
  <si>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</si>
  <si>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</si>
  <si>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</si>
  <si>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</si>
  <si>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</si>
  <si>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</si>
  <si>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</si>
  <si>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</si>
  <si>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</si>
  <si>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</si>
  <si>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</si>
  <si>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</si>
  <si>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</si>
  <si>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</si>
  <si>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</si>
  <si>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</si>
  <si>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</si>
  <si>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</si>
  <si>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</si>
  <si>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</si>
  <si>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</si>
  <si>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</si>
  <si>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</si>
  <si>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</si>
  <si>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</si>
  <si>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</si>
  <si>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</si>
  <si>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</si>
  <si>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</si>
  <si>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</si>
  <si>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</si>
  <si>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</si>
  <si>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</si>
  <si>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</si>
  <si>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</si>
  <si>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</si>
  <si>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</si>
  <si>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</si>
  <si>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</si>
  <si>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</si>
  <si>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</si>
  <si>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</si>
  <si>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</si>
  <si>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</si>
  <si>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</si>
  <si>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</si>
  <si>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</si>
  <si>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</si>
  <si>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</si>
  <si>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</si>
  <si>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</si>
  <si>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</si>
  <si>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</si>
  <si>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</si>
  <si>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</si>
  <si>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</si>
  <si>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</si>
  <si>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</si>
  <si>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</si>
  <si>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</si>
  <si>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</si>
  <si>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</si>
  <si>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</si>
  <si>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</si>
  <si>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</si>
  <si>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</si>
  <si>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</si>
  <si>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</si>
  <si>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</si>
  <si>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</si>
  <si>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</si>
  <si>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</si>
  <si>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</si>
  <si>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</si>
  <si>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</si>
  <si>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</si>
  <si>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</si>
  <si>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</si>
  <si>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</si>
  <si>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</si>
  <si>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</si>
  <si>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</si>
  <si>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</si>
  <si>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</si>
  <si>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</si>
  <si>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</si>
  <si>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</si>
  <si>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</si>
  <si>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</si>
  <si>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</si>
  <si>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</si>
  <si>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</si>
  <si>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</si>
  <si>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</si>
  <si>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</si>
  <si>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</si>
  <si>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</si>
  <si>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</si>
  <si>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</si>
  <si>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</si>
  <si>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</si>
  <si>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</si>
  <si>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</si>
  <si>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</si>
  <si>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</si>
  <si>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</si>
  <si>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</si>
  <si>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</si>
  <si>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</si>
  <si>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</si>
  <si>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</si>
  <si>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</si>
  <si>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</si>
  <si>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</si>
  <si>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</si>
  <si>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</si>
  <si>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</si>
  <si>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</si>
  <si>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</si>
  <si>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</si>
  <si>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</si>
  <si>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</si>
  <si>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</si>
  <si>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</si>
  <si>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</si>
  <si>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</si>
  <si>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</si>
  <si>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</si>
  <si>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</si>
  <si>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</si>
  <si>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</si>
  <si>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</si>
  <si>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</si>
  <si>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</si>
  <si>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</si>
  <si>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</si>
  <si>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</si>
  <si>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</si>
  <si>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</si>
  <si>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</si>
  <si>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</si>
  <si>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</si>
  <si>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</si>
  <si>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</si>
  <si>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</si>
  <si>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</si>
  <si>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</si>
  <si>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</si>
  <si>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</si>
  <si>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</si>
  <si>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</si>
  <si>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</si>
  <si>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</si>
  <si>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</si>
  <si>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</si>
  <si>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</si>
  <si>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</si>
  <si>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</si>
  <si>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</si>
  <si>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</si>
  <si>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</si>
  <si>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</si>
  <si>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</si>
  <si>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</si>
  <si>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</si>
  <si>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</si>
  <si>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</si>
  <si>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</si>
  <si>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</si>
  <si>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</si>
  <si>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</si>
  <si>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</si>
  <si>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</si>
  <si>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</si>
  <si>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</si>
  <si>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</si>
  <si>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</si>
  <si>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</si>
  <si>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</si>
  <si>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</si>
  <si>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</si>
  <si>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</si>
  <si>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</si>
  <si>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</si>
  <si>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</si>
  <si>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</si>
  <si>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</si>
  <si>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</si>
  <si>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</si>
  <si>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</si>
  <si>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</si>
  <si>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</si>
  <si>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</si>
  <si>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</si>
  <si>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</si>
  <si>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</si>
  <si>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</si>
  <si>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</si>
  <si>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</si>
  <si>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</si>
  <si>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</si>
  <si>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</si>
  <si>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</si>
  <si>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</si>
  <si>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</si>
  <si>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</si>
  <si>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</si>
  <si>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</si>
  <si>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</si>
  <si>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</si>
  <si>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</si>
  <si>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</si>
  <si>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</si>
  <si>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</si>
  <si>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</si>
  <si>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</si>
  <si>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</si>
  <si>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</si>
  <si>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</si>
  <si>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</si>
  <si>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</si>
  <si>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</si>
  <si>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</si>
  <si>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</si>
  <si>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</si>
  <si>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</si>
  <si>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</si>
  <si>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</si>
  <si>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</si>
  <si>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</si>
  <si>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</si>
  <si>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</si>
  <si>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</si>
  <si>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</si>
  <si>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</si>
  <si>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</si>
  <si>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</si>
  <si>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</si>
  <si>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</si>
  <si>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</si>
  <si>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</si>
  <si>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</si>
  <si>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</si>
  <si>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</si>
  <si>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</si>
  <si>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</si>
  <si>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</si>
  <si>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</si>
  <si>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</si>
  <si>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</si>
  <si>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</si>
  <si>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</si>
  <si>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</si>
  <si>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</si>
  <si>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</si>
  <si>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</si>
  <si>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</si>
  <si>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</si>
  <si>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</si>
  <si>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</si>
  <si>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</si>
  <si>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</si>
  <si>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</si>
  <si>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</si>
  <si>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</si>
  <si>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</si>
  <si>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</si>
  <si>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</si>
  <si>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</si>
  <si>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</si>
  <si>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</si>
  <si>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</si>
  <si>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</si>
  <si>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</si>
  <si>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</si>
  <si>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</si>
  <si>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</si>
  <si>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</si>
  <si>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</si>
  <si>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</si>
  <si>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</si>
  <si>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</si>
  <si>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</si>
  <si>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</si>
  <si>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</si>
  <si>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</si>
  <si>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</si>
  <si>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</si>
  <si>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</si>
  <si>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</si>
  <si>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</si>
  <si>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</si>
  <si>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</si>
  <si>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</si>
  <si>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</si>
  <si>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</si>
  <si>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</si>
  <si>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</si>
  <si>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</si>
  <si>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</si>
  <si>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</si>
  <si>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</si>
  <si>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</si>
  <si>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</si>
  <si>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</si>
  <si>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</si>
  <si>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</si>
  <si>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</si>
  <si>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</si>
  <si>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</si>
  <si>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</si>
  <si>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</si>
  <si>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</si>
  <si>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</si>
  <si>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</si>
  <si>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</si>
  <si>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</si>
  <si>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</si>
  <si>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</si>
  <si>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</si>
  <si>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</si>
  <si>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</si>
  <si>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</si>
  <si>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</si>
  <si>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</si>
  <si>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</si>
  <si>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</si>
  <si>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</si>
  <si>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</si>
  <si>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</si>
  <si>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</si>
  <si>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</si>
  <si>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</si>
  <si>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</si>
  <si>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</si>
  <si>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</si>
  <si>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</si>
  <si>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</si>
  <si>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</si>
  <si>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</si>
  <si>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</si>
  <si>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</si>
  <si>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</si>
  <si>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</si>
  <si>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</si>
  <si>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</si>
  <si>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</si>
  <si>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</si>
  <si>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</si>
  <si>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</si>
  <si>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</si>
  <si>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</si>
  <si>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</si>
  <si>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</si>
  <si>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</si>
  <si>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</si>
  <si>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</si>
  <si>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</si>
  <si>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</si>
  <si>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</si>
  <si>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</si>
  <si>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</si>
  <si>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</si>
  <si>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</si>
  <si>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</si>
  <si>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</si>
  <si>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</si>
  <si>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</si>
  <si>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</si>
  <si>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</si>
  <si>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</si>
  <si>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</si>
  <si>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</si>
  <si>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</si>
  <si>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</si>
  <si>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</si>
  <si>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</si>
  <si>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</si>
  <si>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</si>
  <si>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</si>
  <si>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</si>
  <si>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</si>
  <si>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</si>
  <si>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</si>
  <si>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</si>
  <si>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</si>
  <si>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</si>
  <si>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</si>
  <si>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</si>
  <si>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</si>
  <si>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</si>
  <si>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</si>
  <si>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</si>
  <si>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</si>
  <si>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</si>
  <si>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</si>
  <si>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</si>
  <si>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</si>
  <si>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</si>
  <si>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</si>
  <si>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</si>
  <si>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</si>
  <si>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</si>
  <si>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</si>
  <si>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</si>
  <si>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</si>
  <si>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</si>
  <si>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</si>
  <si>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</si>
  <si>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</si>
  <si>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</si>
  <si>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</si>
  <si>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</si>
  <si>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</si>
  <si>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</si>
  <si>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</si>
  <si>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</si>
  <si>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</si>
  <si>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</si>
  <si>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</si>
  <si>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</si>
  <si>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</si>
  <si>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</si>
  <si>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</si>
  <si>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</si>
  <si>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</si>
  <si>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</si>
  <si>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</si>
  <si>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</si>
  <si>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</si>
  <si>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</si>
  <si>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</si>
  <si>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</si>
  <si>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</si>
  <si>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</si>
  <si>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</si>
  <si>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</si>
  <si>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</si>
  <si>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</si>
  <si>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</si>
  <si>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</si>
  <si>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</si>
  <si>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</si>
  <si>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</si>
  <si>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</si>
  <si>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</si>
  <si>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</si>
  <si>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</si>
  <si>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</si>
  <si>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</si>
  <si>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</si>
  <si>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</si>
  <si>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</si>
  <si>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</si>
  <si>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</si>
  <si>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</si>
  <si>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</si>
  <si>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</si>
  <si>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</si>
  <si>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</si>
  <si>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</si>
  <si>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</si>
  <si>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</si>
  <si>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</si>
  <si>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</si>
  <si>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</si>
  <si>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</si>
  <si>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</si>
  <si>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</si>
  <si>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</si>
  <si>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</si>
  <si>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</si>
  <si>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</si>
  <si>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</si>
  <si>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</si>
  <si>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</si>
  <si>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</si>
  <si>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</si>
  <si>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</si>
  <si>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</si>
  <si>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</si>
  <si>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</si>
  <si>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</si>
  <si>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</si>
  <si>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</si>
  <si>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</si>
  <si>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</si>
  <si>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</si>
  <si>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</si>
  <si>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</si>
  <si>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</si>
  <si>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</si>
  <si>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</si>
  <si>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</si>
  <si>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</si>
  <si>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</si>
  <si>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</si>
  <si>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</si>
  <si>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</si>
  <si>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</si>
  <si>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</si>
  <si>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</si>
  <si>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</si>
  <si>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</si>
  <si>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</si>
  <si>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</si>
  <si>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</si>
  <si>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</si>
  <si>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</si>
  <si>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</si>
  <si>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</si>
  <si>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</si>
  <si>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</si>
  <si>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</si>
  <si>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</si>
  <si>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</si>
  <si>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</si>
  <si>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</si>
  <si>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</si>
  <si>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</si>
  <si>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</si>
  <si>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</si>
  <si>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</si>
  <si>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</si>
  <si>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</si>
  <si>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</si>
  <si>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</si>
  <si>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</si>
  <si>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</si>
  <si>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</si>
  <si>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</si>
  <si>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</si>
  <si>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</si>
  <si>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</si>
  <si>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</si>
  <si>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</si>
  <si>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</si>
  <si>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</si>
  <si>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</si>
  <si>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</si>
  <si>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</si>
  <si>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</si>
  <si>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</si>
  <si>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</si>
  <si>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</si>
  <si>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</si>
  <si>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</si>
  <si>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</si>
  <si>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</si>
  <si>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</si>
  <si>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</si>
  <si>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</si>
  <si>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</si>
  <si>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</si>
  <si>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</si>
  <si>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</si>
  <si>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</si>
  <si>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</si>
  <si>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</si>
  <si>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</si>
  <si>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</si>
  <si>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</si>
  <si>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</si>
  <si>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</si>
  <si>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</si>
  <si>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</si>
  <si>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</si>
  <si>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</si>
  <si>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</si>
  <si>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</si>
  <si>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</si>
  <si>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</si>
  <si>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</si>
  <si>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</si>
  <si>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</si>
  <si>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</si>
  <si>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</si>
  <si>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</si>
  <si>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</si>
  <si>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</si>
  <si>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</si>
  <si>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</si>
  <si>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</si>
  <si>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</si>
  <si>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</si>
  <si>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</si>
  <si>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</si>
  <si>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</si>
  <si>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</si>
  <si>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</si>
  <si>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</si>
  <si>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</si>
  <si>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</si>
  <si>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</si>
  <si>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</si>
  <si>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</si>
  <si>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</si>
  <si>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</si>
  <si>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</si>
  <si>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</si>
  <si>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</si>
  <si>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</si>
  <si>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</si>
  <si>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</si>
  <si>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</si>
  <si>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</si>
  <si>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</si>
  <si>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</si>
  <si>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</si>
  <si>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</si>
  <si>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</si>
  <si>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</si>
  <si>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</si>
  <si>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</si>
  <si>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</si>
  <si>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</si>
  <si>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</si>
  <si>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</si>
  <si>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</si>
  <si>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</si>
  <si>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</si>
  <si>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</si>
  <si>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</si>
  <si>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</si>
  <si>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</si>
  <si>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</si>
  <si>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</si>
  <si>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</si>
  <si>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</si>
  <si>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</si>
  <si>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</si>
  <si>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</si>
  <si>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</si>
  <si>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</si>
  <si>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</si>
  <si>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</si>
  <si>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</si>
  <si>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</si>
  <si>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</si>
  <si>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</si>
  <si>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</si>
  <si>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</si>
  <si>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</si>
  <si>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</si>
  <si>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</si>
  <si>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</si>
  <si>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</si>
  <si>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</si>
  <si>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</si>
  <si>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</si>
  <si>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</si>
  <si>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</si>
  <si>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</si>
  <si>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</si>
  <si>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</si>
  <si>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</si>
  <si>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</si>
  <si>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</si>
  <si>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</si>
  <si>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</si>
  <si>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</si>
  <si>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</si>
  <si>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</si>
  <si>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</si>
  <si>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</si>
  <si>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</si>
  <si>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</si>
  <si>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</si>
  <si>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</si>
  <si>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</si>
  <si>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</si>
  <si>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</si>
  <si>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</si>
  <si>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</si>
  <si>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</si>
  <si>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</si>
  <si>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</si>
  <si>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</si>
  <si>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</si>
  <si>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</si>
  <si>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</si>
  <si>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</si>
  <si>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</si>
  <si>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</si>
  <si>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</si>
  <si>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</si>
  <si>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</si>
  <si>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</si>
  <si>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</si>
  <si>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</si>
  <si>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</si>
  <si>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</si>
  <si>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</si>
  <si>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</si>
  <si>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</si>
  <si>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</si>
  <si>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</si>
  <si>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</si>
  <si>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</si>
  <si>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</si>
  <si>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</si>
  <si>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</si>
  <si>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</si>
  <si>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</si>
  <si>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</si>
  <si>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</si>
  <si>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</si>
  <si>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</si>
  <si>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</si>
  <si>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</si>
  <si>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</si>
  <si>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</si>
  <si>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</si>
  <si>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</si>
  <si>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</si>
  <si>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</si>
  <si>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</si>
  <si>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</si>
  <si>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</si>
  <si>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</si>
  <si>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</si>
  <si>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</si>
  <si>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</si>
  <si>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</si>
  <si>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</si>
  <si>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</si>
  <si>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</si>
  <si>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</si>
  <si>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</si>
  <si>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</si>
  <si>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</si>
  <si>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</si>
  <si>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</si>
  <si>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</si>
  <si>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</si>
  <si>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</si>
  <si>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</si>
  <si>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</si>
  <si>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</si>
  <si>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</si>
  <si>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</si>
  <si>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</si>
  <si>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</si>
  <si>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</si>
  <si>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</si>
  <si>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</si>
  <si>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</si>
  <si>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</si>
  <si>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</si>
  <si>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</si>
  <si>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</si>
  <si>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</si>
  <si>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</si>
  <si>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</si>
  <si>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</si>
  <si>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</si>
  <si>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</si>
  <si>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</si>
  <si>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</si>
  <si>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</si>
  <si>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</si>
  <si>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</si>
  <si>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</si>
  <si>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</si>
  <si>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</si>
  <si>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</si>
  <si>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</si>
  <si>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</si>
  <si>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</si>
  <si>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</si>
  <si>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</si>
  <si>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</si>
  <si>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</si>
  <si>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</si>
  <si>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</si>
  <si>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</si>
  <si>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</si>
  <si>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</si>
  <si>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</si>
  <si>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</si>
  <si>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</si>
  <si>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</si>
  <si>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</si>
  <si>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</si>
  <si>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</si>
  <si>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</si>
  <si>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</si>
  <si>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</si>
  <si>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</si>
  <si>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</si>
  <si>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</si>
  <si>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</si>
  <si>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</si>
  <si>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</si>
  <si>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</si>
  <si>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</si>
  <si>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</si>
  <si>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</si>
  <si>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</si>
  <si>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</si>
  <si>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</si>
  <si>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</si>
  <si>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</si>
  <si>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</si>
  <si>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</si>
  <si>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</si>
  <si>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</si>
  <si>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</si>
  <si>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</si>
  <si>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</si>
  <si>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</si>
  <si>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</si>
  <si>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</si>
  <si>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</si>
  <si>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</si>
  <si>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</si>
  <si>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</si>
  <si>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</si>
  <si>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</si>
  <si>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</si>
  <si>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</si>
  <si>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</si>
  <si>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</si>
  <si>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</si>
  <si>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</si>
  <si>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</si>
  <si>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</si>
  <si>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</si>
  <si>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</si>
  <si>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</si>
  <si>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</si>
  <si>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</si>
  <si>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</si>
  <si>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</si>
  <si>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</si>
  <si>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</si>
  <si>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</si>
  <si>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</si>
  <si>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</si>
  <si>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</si>
  <si>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</si>
  <si>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</si>
  <si>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</si>
  <si>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</si>
  <si>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</si>
  <si>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</si>
  <si>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</si>
  <si>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</si>
  <si>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</si>
  <si>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</si>
  <si>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</si>
  <si>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</si>
  <si>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</si>
  <si>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</si>
  <si>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</si>
  <si>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</si>
  <si>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</si>
  <si>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</si>
  <si>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</si>
  <si>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</si>
  <si>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</si>
  <si>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</si>
  <si>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</si>
  <si>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</si>
  <si>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</si>
  <si>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</si>
  <si>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</si>
  <si>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</si>
  <si>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</si>
  <si>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</si>
  <si>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</si>
  <si>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</si>
  <si>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</si>
  <si>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</si>
  <si>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</si>
  <si>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</si>
  <si>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</si>
  <si>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</si>
  <si>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</si>
  <si>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</si>
  <si>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</si>
  <si>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</si>
  <si>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</si>
  <si>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</si>
  <si>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</si>
  <si>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</si>
  <si>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</si>
  <si>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</si>
  <si>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</si>
  <si>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</si>
  <si>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</si>
  <si>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</si>
  <si>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</si>
  <si>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</si>
  <si>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</si>
  <si>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</si>
  <si>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</si>
  <si>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</si>
  <si>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</si>
  <si>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</si>
  <si>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</si>
  <si>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</si>
  <si>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</si>
  <si>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</si>
  <si>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</si>
  <si>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</si>
  <si>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</si>
  <si>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</si>
  <si>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</si>
  <si>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</si>
  <si>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</si>
  <si>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</si>
  <si>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</si>
  <si>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</si>
  <si>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</si>
  <si>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</si>
  <si>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</si>
  <si>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</si>
  <si>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</si>
  <si>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</si>
  <si>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</si>
  <si>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</si>
  <si>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</si>
  <si>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</si>
  <si>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</si>
  <si>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</si>
  <si>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</si>
  <si>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</si>
  <si>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</si>
  <si>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</si>
  <si>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</si>
  <si>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</si>
  <si>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</si>
  <si>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</si>
  <si>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</si>
  <si>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</si>
  <si>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</si>
  <si>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</si>
  <si>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</si>
  <si>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</si>
  <si>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</si>
  <si>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</si>
  <si>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</si>
  <si>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</si>
  <si>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</si>
  <si>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</si>
  <si>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</si>
  <si>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</si>
  <si>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</si>
  <si>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</si>
  <si>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</si>
  <si>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</si>
  <si>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</si>
  <si>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</si>
  <si>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</si>
  <si>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</si>
  <si>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</si>
  <si>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</si>
  <si>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</si>
  <si>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</si>
  <si>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</si>
  <si>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</si>
  <si>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</si>
  <si>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</si>
  <si>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</si>
  <si>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</si>
  <si>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</si>
  <si>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</si>
  <si>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</si>
  <si>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</si>
  <si>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</si>
  <si>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</si>
  <si>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</si>
  <si>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</si>
  <si>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</si>
  <si>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</si>
  <si>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</si>
  <si>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</si>
  <si>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</si>
  <si>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</si>
  <si>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</si>
  <si>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</si>
  <si>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</si>
  <si>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</si>
  <si>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</si>
  <si>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</si>
  <si>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</si>
  <si>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</si>
  <si>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</si>
  <si>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</si>
  <si>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</si>
  <si>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</si>
  <si>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</si>
  <si>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</si>
  <si>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</si>
  <si>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</si>
  <si>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</si>
  <si>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</si>
  <si>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</si>
  <si>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</si>
  <si>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</si>
  <si>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</si>
  <si>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</si>
  <si>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</si>
  <si>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</si>
  <si>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</si>
  <si>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</si>
  <si>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</si>
  <si>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</si>
  <si>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</si>
  <si>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</si>
  <si>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</si>
  <si>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</si>
  <si>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</si>
  <si>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</si>
  <si>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</si>
  <si>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</si>
  <si>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</si>
  <si>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</si>
  <si>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</si>
  <si>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</si>
  <si>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</si>
  <si>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</si>
  <si>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</si>
  <si>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</si>
  <si>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</si>
  <si>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</si>
  <si>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</si>
  <si>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</si>
  <si>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</si>
  <si>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</si>
  <si>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</si>
  <si>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</si>
  <si>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</si>
  <si>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</si>
  <si>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</si>
  <si>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</si>
  <si>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</si>
  <si>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</si>
  <si>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</si>
  <si>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</si>
  <si>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</si>
  <si>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</si>
  <si>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</si>
  <si>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</si>
  <si>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</si>
  <si>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</si>
  <si>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</si>
  <si>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</si>
  <si>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</si>
  <si>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</si>
  <si>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</si>
  <si>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</si>
  <si>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</si>
  <si>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</si>
  <si>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</si>
  <si>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</si>
  <si>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</si>
  <si>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</si>
  <si>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</si>
  <si>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</si>
  <si>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</si>
  <si>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</si>
  <si>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</si>
  <si>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</si>
  <si>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</si>
  <si>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</si>
  <si>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</si>
  <si>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</si>
  <si>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</si>
  <si>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</si>
  <si>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</si>
  <si>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</si>
  <si>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</si>
  <si>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</si>
  <si>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</si>
  <si>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</si>
  <si>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</si>
  <si>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</si>
  <si>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</si>
  <si>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</si>
  <si>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</si>
  <si>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</si>
  <si>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</si>
  <si>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</si>
  <si>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</si>
  <si>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</si>
  <si>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</si>
  <si>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</si>
  <si>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</si>
  <si>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</si>
  <si>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</si>
  <si>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</si>
  <si>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</si>
  <si>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</si>
  <si>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</si>
  <si>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</si>
  <si>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</si>
  <si>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</si>
  <si>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</si>
  <si>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</si>
  <si>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</si>
  <si>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</si>
  <si>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</si>
  <si>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</si>
  <si>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</si>
  <si>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</si>
  <si>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</si>
  <si>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</si>
  <si>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</si>
  <si>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</si>
  <si>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</si>
  <si>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</si>
  <si>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</si>
  <si>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</si>
  <si>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</si>
  <si>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</si>
  <si>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</si>
  <si>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</si>
  <si>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</si>
  <si>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</si>
  <si>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</si>
  <si>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</si>
  <si>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</si>
  <si>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</si>
  <si>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</si>
  <si>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</si>
  <si>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</si>
  <si>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</si>
  <si>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</si>
  <si>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</si>
  <si>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</si>
  <si>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</si>
  <si>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</si>
  <si>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</si>
  <si>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</si>
  <si>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</si>
  <si>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</si>
  <si>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</si>
  <si>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</si>
  <si>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</si>
  <si>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</si>
  <si>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</si>
  <si>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</si>
  <si>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</si>
  <si>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</si>
  <si>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</si>
  <si>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</si>
  <si>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</si>
  <si>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</si>
  <si>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</si>
  <si>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</si>
  <si>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</si>
  <si>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</si>
  <si>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</si>
  <si>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</si>
  <si>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</si>
  <si>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</si>
  <si>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</si>
  <si>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</si>
  <si>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</si>
  <si>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</si>
  <si>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</si>
  <si>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</si>
  <si>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</si>
  <si>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</si>
  <si>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</si>
  <si>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</si>
  <si>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</si>
  <si>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</si>
  <si>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</si>
  <si>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</si>
  <si>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</si>
  <si>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</si>
  <si>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</si>
  <si>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</si>
  <si>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</si>
  <si>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</si>
  <si>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</si>
  <si>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</si>
  <si>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</si>
  <si>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</si>
  <si>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</si>
  <si>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</si>
  <si>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</si>
  <si>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</si>
  <si>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</si>
  <si>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</si>
  <si>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</si>
  <si>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</si>
  <si>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</si>
  <si>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</si>
  <si>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</si>
  <si>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</si>
  <si>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</si>
  <si>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</si>
  <si>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</si>
  <si>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</si>
  <si>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</si>
  <si>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</si>
  <si>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</si>
  <si>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</si>
  <si>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</si>
  <si>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</si>
  <si>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</si>
  <si>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</si>
  <si>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</si>
  <si>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</si>
  <si>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</si>
  <si>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</si>
  <si>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</si>
  <si>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</si>
  <si>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</si>
  <si>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</si>
  <si>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</si>
  <si>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</si>
  <si>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</si>
  <si>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</si>
  <si>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</si>
  <si>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</si>
  <si>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</si>
  <si>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</si>
  <si>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</si>
  <si>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</si>
  <si>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</si>
  <si>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</si>
  <si>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</si>
  <si>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</si>
  <si>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</si>
  <si>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</si>
  <si>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</si>
  <si>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</si>
  <si>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</si>
  <si>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</si>
  <si>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</si>
  <si>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</si>
  <si>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</si>
  <si>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</si>
  <si>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</si>
  <si>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</si>
  <si>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</si>
  <si>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</si>
  <si>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</si>
  <si>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</si>
  <si>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</si>
  <si>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</si>
  <si>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</si>
  <si>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</si>
  <si>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</si>
  <si>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</si>
  <si>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</si>
  <si>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</si>
  <si>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</si>
  <si>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</si>
  <si>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</si>
  <si>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</si>
  <si>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</si>
  <si>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</si>
  <si>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</si>
  <si>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</si>
  <si>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</si>
  <si>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</si>
  <si>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</si>
  <si>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</si>
  <si>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</si>
  <si>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</si>
  <si>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</si>
  <si>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</si>
  <si>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</si>
  <si>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</si>
  <si>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</si>
  <si>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</si>
  <si>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</si>
  <si>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</si>
  <si>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</si>
  <si>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</si>
  <si>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</si>
  <si>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</si>
  <si>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</si>
  <si>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</si>
  <si>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</si>
  <si>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</si>
  <si>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</si>
  <si>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</si>
  <si>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</si>
  <si>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</si>
  <si>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</si>
  <si>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</si>
  <si>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</si>
  <si>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</si>
  <si>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</si>
  <si>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</si>
  <si>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</si>
  <si>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</si>
  <si>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</si>
  <si>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</si>
  <si>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</si>
  <si>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</si>
  <si>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</si>
  <si>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</si>
  <si>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</si>
  <si>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</si>
  <si>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</si>
  <si>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</si>
  <si>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</si>
  <si>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</si>
  <si>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</si>
  <si>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</si>
  <si>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</si>
  <si>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</si>
  <si>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</si>
  <si>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</si>
  <si>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</si>
  <si>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</si>
  <si>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</si>
  <si>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</si>
  <si>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</si>
  <si>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</si>
  <si>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</si>
  <si>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</si>
  <si>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</si>
  <si>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</si>
  <si>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</si>
  <si>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</si>
  <si>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</si>
  <si>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</si>
  <si>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</si>
  <si>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</si>
  <si>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</si>
  <si>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</si>
  <si>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</si>
  <si>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</si>
  <si>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</si>
  <si>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</si>
  <si>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</si>
  <si>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</si>
  <si>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</si>
  <si>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</si>
  <si>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</si>
  <si>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</si>
  <si>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</si>
  <si>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</si>
  <si>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</si>
  <si>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</si>
  <si>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</si>
  <si>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</si>
  <si>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</si>
  <si>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</si>
  <si>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</si>
  <si>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</si>
  <si>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</si>
  <si>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</si>
  <si>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</si>
  <si>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</si>
  <si>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</si>
  <si>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</si>
  <si>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</si>
  <si>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</si>
  <si>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</si>
  <si>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</si>
  <si>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</si>
  <si>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</si>
  <si>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</si>
  <si>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</si>
  <si>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</si>
  <si>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</si>
  <si>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</si>
  <si>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</si>
  <si>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</si>
  <si>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</si>
  <si>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</si>
  <si>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</si>
  <si>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</si>
  <si>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</si>
  <si>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</si>
  <si>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</si>
  <si>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</si>
  <si>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</si>
  <si>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</si>
  <si>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</si>
  <si>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</si>
  <si>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</si>
  <si>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</si>
  <si>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</si>
  <si>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</si>
  <si>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</si>
  <si>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</si>
  <si>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</si>
  <si>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</si>
  <si>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</si>
  <si>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</si>
  <si>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</si>
  <si>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</si>
  <si>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</si>
  <si>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</si>
  <si>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</si>
  <si>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</si>
  <si>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</si>
  <si>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</si>
  <si>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</si>
  <si>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</si>
  <si>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</si>
  <si>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</si>
  <si>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</si>
  <si>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</si>
  <si>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</si>
  <si>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</si>
  <si>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</si>
  <si>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</si>
  <si>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</si>
  <si>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</si>
  <si>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</si>
  <si>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</si>
  <si>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</si>
  <si>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</si>
  <si>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</si>
  <si>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</si>
  <si>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</si>
  <si>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</si>
  <si>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</si>
  <si>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</si>
  <si>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</si>
  <si>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</si>
  <si>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</si>
  <si>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</si>
  <si>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</si>
  <si>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</si>
  <si>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</si>
  <si>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</si>
  <si>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</si>
  <si>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</si>
  <si>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</si>
  <si>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</si>
  <si>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</si>
  <si>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</si>
  <si>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</si>
  <si>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</si>
  <si>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</si>
  <si>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</si>
  <si>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</si>
  <si>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</si>
  <si>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</si>
  <si>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</si>
  <si>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</si>
  <si>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</si>
  <si>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</si>
  <si>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</si>
  <si>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</si>
  <si>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</si>
  <si>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</si>
  <si>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</si>
  <si>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</si>
  <si>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</si>
  <si>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</si>
  <si>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</si>
  <si>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</si>
  <si>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</si>
  <si>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</si>
  <si>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</si>
  <si>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</si>
  <si>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</si>
  <si>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</si>
  <si>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</si>
  <si>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</si>
  <si>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</si>
  <si>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</si>
  <si>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</si>
  <si>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</si>
  <si>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</si>
  <si>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</si>
  <si>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</si>
  <si>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</si>
  <si>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</si>
  <si>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</si>
  <si>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</si>
  <si>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</si>
  <si>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</si>
  <si>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</si>
  <si>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</si>
  <si>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</si>
  <si>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</si>
  <si>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</si>
  <si>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</si>
  <si>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</si>
  <si>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</si>
  <si>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</si>
  <si>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</si>
  <si>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</si>
  <si>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</si>
  <si>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</si>
  <si>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</si>
  <si>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</si>
  <si>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</si>
  <si>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</si>
  <si>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</si>
  <si>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</si>
  <si>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</si>
  <si>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</si>
  <si>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</si>
  <si>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</si>
  <si>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</si>
  <si>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</si>
  <si>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</si>
  <si>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</si>
  <si>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</si>
  <si>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</si>
  <si>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</si>
  <si>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</si>
  <si>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</si>
  <si>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</si>
  <si>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</si>
  <si>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</si>
  <si>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</si>
  <si>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</si>
  <si>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</si>
  <si>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</si>
  <si>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</si>
  <si>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</si>
  <si>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</si>
  <si>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</si>
  <si>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</si>
  <si>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</si>
  <si>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</si>
  <si>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</si>
  <si>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</si>
  <si>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</si>
  <si>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</si>
  <si>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</si>
  <si>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</si>
  <si>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</si>
  <si>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</si>
  <si>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</si>
  <si>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</si>
  <si>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</si>
  <si>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</si>
  <si>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</si>
  <si>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</si>
  <si>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</si>
  <si>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</si>
  <si>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</si>
  <si>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</si>
  <si>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</si>
  <si>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</si>
  <si>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</si>
  <si>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</si>
  <si>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</si>
  <si>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</si>
  <si>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</si>
  <si>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</si>
  <si>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</si>
  <si>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</si>
  <si>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</si>
  <si>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</si>
  <si>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</si>
  <si>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</si>
  <si>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</si>
  <si>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</si>
  <si>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</si>
  <si>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</si>
  <si>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</si>
  <si>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</si>
  <si>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</si>
  <si>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</si>
  <si>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</si>
  <si>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</si>
  <si>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</si>
  <si>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</si>
  <si>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</si>
  <si>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</si>
  <si>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</si>
  <si>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</si>
  <si>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</si>
  <si>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</si>
  <si>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</si>
  <si>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</si>
  <si>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</si>
  <si>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</si>
  <si>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</si>
  <si>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</si>
  <si>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</si>
  <si>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</si>
  <si>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</si>
  <si>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</si>
  <si>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</si>
  <si>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</si>
  <si>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</si>
  <si>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</si>
  <si>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</si>
  <si>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</si>
  <si>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</si>
  <si>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</si>
  <si>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</si>
  <si>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</si>
  <si>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</si>
  <si>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</si>
  <si>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</si>
  <si>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</si>
  <si>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</si>
  <si>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</si>
  <si>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</si>
  <si>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</si>
  <si>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</si>
  <si>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</si>
  <si>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</si>
  <si>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</si>
  <si>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</si>
  <si>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</si>
  <si>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</si>
  <si>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</si>
  <si>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</si>
  <si>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</si>
  <si>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</si>
  <si>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</si>
  <si>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</si>
  <si>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</si>
  <si>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</si>
  <si>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</si>
  <si>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</si>
  <si>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</si>
  <si>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</si>
  <si>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</si>
  <si>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</si>
  <si>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</si>
  <si>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</si>
  <si>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</si>
  <si>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</si>
  <si>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</si>
  <si>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</si>
  <si>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</si>
  <si>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</si>
  <si>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</si>
  <si>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</si>
  <si>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</si>
  <si>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</si>
  <si>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</si>
  <si>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</si>
  <si>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</si>
  <si>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</si>
  <si>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</si>
  <si>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</si>
  <si>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</si>
  <si>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</si>
  <si>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</si>
  <si>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</si>
  <si>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</si>
  <si>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</si>
  <si>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</si>
  <si>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</si>
  <si>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</si>
  <si>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</si>
  <si>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</si>
  <si>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</si>
  <si>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</si>
  <si>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</si>
  <si>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</si>
  <si>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</si>
  <si>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</si>
  <si>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</si>
  <si>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</si>
  <si>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</si>
  <si>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</si>
  <si>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</si>
  <si>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</si>
  <si>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</si>
  <si>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</si>
  <si>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</si>
  <si>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</si>
  <si>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</si>
  <si>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</si>
  <si>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</si>
  <si>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</si>
  <si>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</si>
  <si>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</si>
  <si>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</si>
  <si>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</si>
  <si>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</si>
  <si>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</si>
  <si>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</si>
  <si>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</si>
  <si>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</si>
  <si>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</si>
  <si>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</si>
  <si>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</si>
  <si>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</si>
  <si>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</si>
  <si>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</si>
  <si>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</si>
  <si>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</si>
  <si>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</si>
  <si>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</si>
  <si>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</si>
  <si>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</si>
  <si>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</si>
  <si>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</si>
  <si>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</si>
  <si>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</si>
  <si>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</si>
  <si>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</si>
  <si>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</si>
  <si>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</si>
  <si>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</si>
  <si>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</si>
  <si>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</si>
  <si>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</si>
  <si>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</si>
  <si>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</si>
  <si>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</si>
  <si>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</si>
  <si>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</si>
  <si>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</si>
  <si>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</si>
  <si>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</si>
  <si>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</si>
  <si>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</si>
  <si>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</si>
  <si>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</si>
  <si>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</si>
  <si>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</si>
  <si>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</si>
  <si>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</si>
  <si>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</si>
  <si>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</si>
  <si>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</si>
  <si>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</si>
  <si>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</si>
  <si>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</si>
  <si>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</si>
  <si>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</si>
  <si>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</si>
  <si>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</si>
  <si>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</si>
  <si>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</si>
  <si>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</si>
  <si>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</si>
  <si>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</si>
  <si>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</si>
  <si>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</si>
  <si>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</si>
  <si>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</si>
  <si>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</si>
  <si>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</si>
  <si>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</si>
  <si>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</si>
  <si>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</si>
  <si>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</si>
  <si>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</si>
  <si>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</si>
  <si>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</si>
  <si>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</si>
  <si>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</si>
  <si>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</si>
  <si>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</si>
  <si>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</si>
  <si>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</si>
  <si>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</si>
  <si>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</si>
  <si>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</si>
  <si>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</si>
  <si>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</si>
  <si>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</si>
  <si>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</si>
  <si>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</si>
  <si>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</si>
  <si>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</si>
  <si>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</si>
  <si>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</si>
  <si>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</si>
  <si>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</si>
  <si>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</si>
  <si>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</si>
  <si>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</si>
  <si>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</si>
  <si>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</si>
  <si>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</si>
  <si>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</si>
  <si>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</si>
  <si>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</si>
  <si>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</si>
  <si>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</si>
  <si>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</si>
  <si>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</si>
  <si>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</si>
  <si>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</si>
  <si>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</si>
  <si>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</si>
  <si>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</si>
  <si>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</si>
  <si>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</si>
  <si>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</si>
  <si>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</si>
  <si>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</si>
  <si>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</si>
  <si>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</si>
  <si>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</si>
  <si>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</si>
  <si>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</si>
  <si>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</si>
  <si>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</si>
  <si>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</si>
  <si>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</si>
  <si>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</si>
  <si>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</si>
  <si>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</si>
  <si>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</si>
  <si>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</si>
  <si>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</si>
  <si>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</si>
  <si>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</si>
  <si>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</si>
  <si>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</si>
  <si>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</si>
  <si>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</si>
  <si>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</si>
  <si>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</si>
  <si>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</si>
  <si>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</si>
  <si>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</si>
  <si>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</si>
  <si>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</si>
  <si>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</si>
  <si>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</si>
  <si>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</si>
  <si>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</si>
  <si>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</si>
  <si>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</si>
  <si>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</si>
  <si>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</si>
  <si>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</si>
  <si>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</si>
  <si>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</si>
  <si>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</si>
  <si>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</si>
  <si>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</si>
  <si>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</si>
  <si>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</si>
  <si>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</si>
  <si>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</si>
  <si>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</si>
  <si>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</si>
  <si>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</si>
  <si>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</si>
  <si>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</si>
  <si>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</si>
  <si>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</si>
  <si>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</si>
  <si>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</si>
  <si>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</si>
  <si>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</si>
  <si>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</si>
  <si>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</si>
  <si>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</si>
  <si>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</si>
  <si>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</si>
  <si>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</si>
  <si>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</si>
  <si>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</si>
  <si>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</si>
  <si>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</si>
  <si>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</si>
  <si>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</si>
  <si>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</si>
  <si>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</si>
  <si>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</si>
  <si>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</si>
  <si>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</si>
  <si>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</si>
  <si>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</si>
  <si>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</si>
  <si>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</si>
  <si>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</si>
  <si>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</si>
  <si>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</si>
  <si>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</si>
  <si>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</si>
  <si>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</si>
  <si>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</si>
  <si>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</si>
  <si>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</si>
  <si>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</si>
  <si>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</si>
  <si>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</si>
  <si>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</si>
  <si>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</si>
  <si>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</si>
  <si>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</si>
  <si>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</si>
  <si>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</si>
  <si>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</si>
  <si>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</si>
  <si>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</si>
  <si>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</si>
  <si>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</si>
  <si>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</si>
  <si>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</si>
  <si>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</si>
  <si>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</si>
  <si>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</si>
  <si>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</si>
  <si>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</si>
  <si>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</si>
  <si>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</si>
  <si>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</si>
  <si>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</si>
  <si>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</si>
  <si>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</si>
  <si>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</si>
  <si>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</si>
  <si>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</si>
  <si>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</si>
  <si>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</si>
  <si>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</si>
  <si>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</si>
  <si>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</si>
  <si>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</si>
  <si>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</si>
  <si>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</si>
  <si>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</si>
  <si>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</si>
  <si>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</si>
  <si>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</si>
  <si>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</si>
  <si>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</si>
  <si>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</si>
  <si>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</si>
  <si>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</si>
  <si>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</si>
  <si>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</si>
  <si>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</si>
  <si>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</si>
  <si>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</si>
  <si>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</si>
  <si>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</si>
  <si>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</si>
  <si>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</si>
  <si>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</si>
  <si>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</si>
  <si>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</si>
  <si>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</si>
  <si>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</si>
  <si>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</si>
  <si>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</si>
  <si>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</si>
  <si>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</si>
  <si>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</si>
  <si>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</si>
  <si>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</si>
  <si>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</si>
  <si>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</si>
  <si>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</si>
  <si>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</si>
  <si>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</si>
  <si>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</si>
  <si>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</si>
  <si>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</si>
  <si>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</si>
  <si>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</si>
  <si>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</si>
  <si>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</si>
  <si>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</si>
  <si>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</si>
  <si>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</si>
  <si>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</si>
  <si>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</si>
  <si>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</si>
  <si>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</si>
  <si>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</si>
  <si>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</si>
  <si>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</si>
  <si>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</si>
  <si>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</si>
  <si>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</si>
  <si>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</si>
  <si>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</si>
  <si>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</si>
  <si>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</si>
  <si>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</si>
  <si>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</si>
  <si>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</si>
  <si>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</si>
  <si>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</si>
  <si>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</si>
  <si>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</si>
  <si>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</si>
  <si>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</si>
  <si>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</si>
  <si>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</si>
  <si>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</si>
  <si>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</si>
  <si>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</si>
  <si>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</si>
  <si>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</si>
  <si>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</si>
  <si>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</si>
  <si>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</si>
  <si>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</si>
  <si>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</si>
  <si>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</si>
  <si>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</si>
  <si>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</si>
  <si>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</si>
  <si>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</si>
  <si>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</si>
  <si>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</si>
  <si>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</si>
  <si>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</si>
  <si>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</si>
  <si>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</si>
  <si>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</si>
  <si>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</si>
  <si>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</si>
  <si>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</si>
  <si>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</si>
  <si>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</si>
  <si>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</si>
  <si>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</si>
  <si>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</si>
  <si>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</si>
  <si>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</si>
  <si>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</si>
  <si>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</si>
  <si>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</si>
  <si>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</si>
  <si>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</si>
  <si>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</si>
  <si>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</si>
  <si>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</si>
  <si>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</si>
  <si>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</si>
  <si>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</si>
  <si>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</si>
  <si>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</si>
  <si>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</si>
  <si>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</si>
  <si>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</si>
  <si>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</si>
  <si>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</si>
  <si>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</si>
  <si>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</si>
  <si>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</si>
  <si>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</si>
  <si>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</si>
  <si>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</si>
  <si>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</si>
  <si>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</si>
  <si>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</si>
  <si>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</si>
  <si>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</si>
  <si>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</si>
  <si>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</si>
  <si>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</si>
  <si>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</si>
  <si>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</si>
  <si>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</si>
  <si>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</si>
  <si>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</si>
  <si>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</si>
  <si>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</si>
  <si>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</si>
  <si>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</si>
  <si>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</si>
  <si>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</si>
  <si>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</si>
  <si>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</si>
  <si>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</si>
  <si>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</si>
  <si>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</si>
  <si>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</si>
  <si>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</si>
  <si>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</si>
  <si>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</si>
  <si>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</si>
  <si>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</si>
  <si>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</si>
  <si>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</si>
  <si>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</si>
  <si>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</si>
  <si>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</si>
  <si>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</si>
  <si>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</si>
  <si>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</si>
  <si>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</si>
  <si>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</si>
  <si>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</si>
  <si>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</si>
  <si>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</si>
  <si>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</si>
  <si>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</si>
  <si>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</si>
  <si>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</si>
  <si>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</si>
  <si>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</si>
  <si>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</si>
  <si>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</si>
  <si>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</si>
  <si>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</si>
  <si>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</si>
  <si>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</si>
  <si>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</si>
  <si>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</si>
  <si>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</si>
  <si>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</si>
  <si>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</si>
  <si>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</si>
  <si>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</si>
  <si>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</si>
  <si>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</si>
  <si>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</si>
  <si>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</si>
  <si>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</si>
  <si>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</si>
  <si>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</si>
  <si>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</si>
  <si>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</si>
  <si>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</si>
  <si>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</si>
  <si>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</si>
  <si>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</si>
  <si>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</si>
  <si>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</si>
  <si>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</si>
  <si>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</si>
  <si>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</si>
  <si>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</si>
  <si>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</si>
  <si>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</si>
  <si>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</si>
  <si>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</si>
  <si>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</si>
  <si>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</si>
  <si>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</si>
  <si>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</si>
  <si>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</si>
  <si>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</si>
  <si>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</si>
  <si>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</si>
  <si>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</si>
  <si>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</si>
  <si>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</si>
  <si>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</si>
  <si>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</si>
  <si>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</si>
  <si>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</si>
  <si>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</si>
  <si>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</si>
  <si>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</si>
  <si>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</si>
  <si>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</si>
  <si>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</si>
  <si>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</si>
  <si>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</si>
  <si>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</si>
  <si>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</si>
  <si>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</si>
  <si>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</si>
  <si>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</si>
  <si>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</si>
  <si>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</si>
  <si>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</si>
  <si>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</si>
  <si>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</si>
  <si>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</si>
  <si>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</si>
  <si>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</si>
  <si>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</si>
  <si>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</si>
  <si>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</si>
  <si>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</si>
  <si>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</si>
  <si>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</si>
  <si>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</si>
  <si>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</si>
  <si>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</si>
  <si>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</si>
  <si>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</si>
  <si>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</si>
  <si>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</si>
  <si>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</si>
  <si>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</si>
  <si>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</si>
  <si>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</si>
  <si>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</si>
  <si>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</si>
  <si>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</si>
  <si>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</si>
  <si>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</si>
  <si>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</si>
  <si>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</si>
  <si>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</si>
  <si>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</si>
  <si>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</si>
  <si>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</si>
  <si>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</si>
  <si>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</si>
  <si>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</si>
  <si>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</si>
  <si>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</si>
  <si>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</si>
  <si>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</si>
  <si>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</si>
  <si>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</si>
  <si>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</si>
  <si>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</si>
  <si>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</si>
  <si>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</si>
  <si>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</si>
  <si>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</si>
  <si>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</si>
  <si>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</si>
  <si>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</si>
  <si>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</si>
  <si>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</si>
  <si>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</si>
  <si>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</si>
  <si>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</si>
  <si>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</si>
  <si>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</si>
  <si>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</si>
  <si>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</si>
  <si>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</si>
  <si>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</si>
  <si>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</si>
  <si>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</si>
  <si>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</si>
  <si>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</si>
  <si>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</si>
  <si>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</si>
  <si>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</si>
  <si>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</si>
  <si>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</si>
  <si>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</si>
  <si>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</si>
  <si>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</si>
  <si>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</si>
  <si>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</si>
  <si>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</si>
  <si>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</si>
  <si>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</si>
  <si>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</si>
  <si>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</si>
  <si>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</si>
  <si>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</si>
  <si>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</si>
  <si>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</si>
  <si>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</si>
  <si>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</si>
  <si>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</si>
  <si>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</si>
  <si>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</si>
  <si>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</si>
  <si>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</si>
  <si>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</si>
  <si>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</si>
  <si>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</si>
  <si>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</si>
  <si>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</si>
  <si>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</si>
  <si>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</si>
  <si>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</si>
  <si>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</si>
  <si>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</si>
  <si>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</si>
  <si>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</si>
  <si>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</si>
  <si>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</si>
  <si>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</si>
  <si>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</si>
  <si>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</si>
  <si>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</si>
  <si>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</si>
  <si>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</si>
  <si>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</si>
  <si>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</si>
  <si>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</si>
  <si>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</si>
  <si>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</si>
  <si>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</si>
  <si>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</si>
  <si>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</si>
  <si>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</si>
  <si>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</si>
  <si>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</si>
  <si>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</si>
  <si>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</si>
  <si>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</si>
  <si>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</si>
  <si>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</si>
  <si>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</si>
  <si>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</si>
  <si>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</si>
  <si>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</si>
  <si>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</si>
  <si>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</si>
  <si>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</si>
  <si>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</si>
  <si>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</si>
  <si>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</si>
  <si>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</si>
  <si>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</si>
  <si>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</si>
  <si>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</si>
  <si>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</si>
  <si>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</si>
  <si>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</si>
  <si>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</si>
  <si>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</si>
  <si>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</si>
  <si>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</si>
  <si>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</si>
  <si>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</si>
  <si>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</si>
  <si>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</si>
  <si>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</si>
  <si>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</si>
  <si>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</si>
  <si>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</si>
  <si>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</si>
  <si>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</si>
  <si>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</si>
  <si>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</si>
  <si>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</si>
  <si>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</si>
  <si>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</si>
  <si>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</si>
  <si>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</si>
  <si>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</si>
  <si>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</si>
  <si>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</si>
  <si>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</si>
  <si>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</si>
  <si>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</si>
  <si>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</si>
  <si>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</si>
  <si>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</si>
  <si>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</si>
  <si>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</si>
  <si>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</si>
  <si>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</si>
  <si>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</si>
  <si>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</si>
  <si>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</si>
  <si>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</si>
  <si>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</si>
  <si>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</si>
  <si>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</si>
  <si>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</si>
  <si>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</si>
  <si>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</si>
  <si>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</si>
  <si>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</si>
  <si>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</si>
  <si>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</si>
  <si>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</si>
  <si>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</si>
  <si>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</si>
  <si>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</si>
  <si>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</si>
  <si>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</si>
  <si>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</si>
  <si>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</si>
  <si>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</si>
  <si>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</si>
  <si>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</si>
  <si>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</si>
  <si>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</si>
  <si>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</si>
  <si>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</si>
  <si>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</si>
  <si>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</si>
  <si>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</si>
  <si>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</si>
  <si>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</si>
  <si>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</si>
  <si>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</si>
  <si>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</si>
  <si>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</si>
  <si>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</si>
  <si>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</si>
  <si>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</si>
  <si>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</si>
  <si>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</si>
  <si>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</si>
  <si>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</si>
  <si>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</si>
  <si>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</si>
  <si>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</si>
  <si>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</si>
  <si>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</si>
  <si>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</si>
  <si>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</si>
  <si>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</si>
  <si>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</si>
  <si>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</si>
  <si>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</si>
  <si>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</si>
  <si>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</si>
  <si>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</si>
  <si>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</si>
  <si>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</si>
  <si>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</si>
  <si>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</si>
  <si>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</si>
  <si>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</si>
  <si>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</si>
  <si>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</si>
  <si>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</si>
  <si>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</si>
  <si>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</si>
  <si>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</si>
  <si>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</si>
  <si>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</si>
  <si>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</si>
  <si>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</si>
  <si>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</si>
  <si>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</si>
  <si>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</si>
  <si>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</si>
  <si>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</si>
  <si>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</si>
  <si>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</si>
  <si>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</si>
  <si>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</si>
  <si>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</si>
  <si>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</si>
  <si>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</si>
  <si>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</si>
  <si>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</si>
  <si>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</si>
  <si>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</si>
  <si>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</si>
  <si>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</si>
  <si>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</si>
  <si>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</si>
  <si>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</si>
  <si>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</si>
  <si>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</si>
  <si>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</si>
  <si>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</si>
  <si>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</si>
  <si>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</si>
  <si>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</si>
  <si>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</si>
  <si>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</si>
  <si>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</si>
  <si>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</si>
  <si>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</si>
  <si>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</si>
  <si>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</si>
  <si>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</si>
  <si>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</si>
  <si>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</si>
  <si>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</si>
  <si>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</si>
  <si>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</si>
  <si>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</si>
  <si>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</si>
  <si>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</si>
  <si>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</si>
  <si>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</si>
  <si>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</si>
  <si>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</si>
  <si>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</si>
  <si>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</si>
  <si>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</si>
  <si>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</si>
  <si>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</si>
  <si>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</si>
  <si>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</si>
  <si>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</si>
  <si>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</si>
  <si>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</si>
  <si>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</si>
  <si>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</si>
  <si>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</si>
  <si>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</si>
  <si>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</si>
  <si>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</si>
  <si>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</si>
  <si>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</si>
  <si>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</si>
  <si>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</si>
  <si>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</si>
  <si>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</si>
  <si>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</si>
  <si>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</si>
  <si>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</si>
  <si>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</si>
  <si>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</si>
  <si>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</si>
  <si>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</si>
  <si>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</si>
  <si>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</si>
  <si>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</si>
  <si>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</si>
  <si>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</si>
  <si>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</si>
  <si>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</si>
  <si>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</si>
  <si>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</si>
  <si>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</si>
  <si>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</si>
  <si>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</si>
  <si>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</si>
  <si>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</si>
  <si>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</si>
  <si>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</si>
  <si>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</si>
  <si>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</si>
  <si>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</si>
  <si>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</si>
  <si>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</si>
  <si>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</si>
  <si>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</si>
  <si>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</si>
  <si>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</si>
  <si>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</si>
  <si>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</si>
  <si>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</si>
  <si>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</si>
  <si>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</si>
  <si>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</si>
  <si>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</si>
  <si>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</si>
  <si>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</si>
  <si>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</si>
  <si>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</si>
  <si>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</si>
  <si>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</si>
  <si>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</si>
  <si>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</si>
  <si>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</si>
  <si>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</si>
  <si>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</si>
  <si>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</si>
  <si>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</si>
  <si>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</si>
  <si>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</si>
  <si>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</si>
  <si>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</si>
  <si>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</si>
  <si>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</si>
  <si>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</si>
  <si>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</si>
  <si>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</si>
  <si>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</si>
  <si>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</si>
  <si>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</si>
  <si>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</si>
  <si>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</si>
  <si>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</si>
  <si>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</si>
  <si>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</si>
  <si>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</si>
  <si>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</si>
  <si>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</si>
  <si>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</si>
  <si>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</si>
  <si>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</si>
  <si>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</si>
  <si>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</si>
  <si>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</si>
  <si>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</si>
  <si>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</si>
  <si>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</si>
  <si>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</si>
  <si>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</si>
  <si>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</si>
  <si>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</si>
  <si>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</si>
  <si>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</si>
  <si>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</si>
  <si>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</si>
  <si>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</si>
  <si>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</si>
  <si>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</si>
  <si>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</si>
  <si>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</si>
  <si>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</si>
  <si>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</si>
  <si>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</si>
  <si>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</si>
  <si>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</si>
  <si>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</si>
  <si>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</si>
  <si>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</si>
  <si>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</si>
  <si>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</si>
  <si>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</si>
  <si>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</si>
  <si>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</si>
  <si>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</si>
  <si>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</si>
  <si>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</si>
  <si>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</si>
  <si>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</si>
  <si>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</si>
  <si>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</si>
  <si>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</si>
  <si>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</si>
  <si>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</si>
  <si>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</si>
  <si>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</si>
  <si>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</si>
  <si>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</si>
  <si>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</si>
  <si>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</si>
  <si>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</si>
  <si>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</si>
  <si>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</si>
  <si>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</si>
  <si>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</si>
  <si>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</si>
  <si>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</si>
  <si>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</si>
  <si>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</si>
  <si>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</si>
  <si>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</si>
  <si>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</si>
  <si>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</si>
  <si>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</si>
  <si>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</si>
  <si>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</si>
  <si>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</si>
  <si>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</si>
  <si>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</si>
  <si>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</si>
  <si>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</si>
  <si>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</si>
  <si>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</si>
  <si>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</si>
  <si>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</si>
  <si>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</si>
  <si>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</si>
  <si>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</si>
  <si>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</si>
  <si>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</si>
  <si>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</si>
  <si>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</si>
  <si>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</si>
  <si>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</si>
  <si>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</si>
  <si>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</si>
  <si>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</si>
  <si>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</si>
  <si>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</si>
  <si>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</si>
  <si>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</si>
  <si>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</si>
  <si>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</si>
  <si>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</si>
  <si>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</si>
  <si>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</si>
  <si>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</si>
  <si>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</si>
  <si>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</si>
  <si>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</si>
  <si>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</si>
  <si>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</si>
  <si>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</si>
  <si>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</si>
  <si>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</si>
  <si>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</si>
  <si>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</si>
  <si>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</si>
  <si>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</si>
  <si>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</si>
  <si>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</si>
  <si>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</si>
  <si>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</si>
  <si>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</si>
  <si>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</si>
  <si>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</si>
  <si>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</si>
  <si>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</si>
  <si>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</si>
  <si>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</si>
  <si>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</si>
  <si>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</si>
  <si>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</si>
  <si>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</si>
  <si>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</si>
  <si>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</si>
  <si>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</si>
  <si>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</si>
  <si>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</si>
  <si>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</si>
  <si>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</si>
  <si>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</si>
  <si>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</si>
  <si>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</si>
  <si>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</si>
  <si>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</si>
  <si>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</si>
  <si>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</si>
  <si>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</si>
  <si>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</si>
  <si>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</si>
  <si>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</si>
  <si>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</si>
  <si>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</si>
  <si>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</si>
  <si>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</si>
  <si>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</si>
  <si>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</si>
  <si>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</si>
  <si>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</si>
  <si>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</si>
  <si>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</si>
  <si>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</si>
  <si>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</si>
  <si>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</si>
  <si>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</si>
  <si>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</si>
  <si>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</si>
  <si>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</si>
  <si>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</si>
  <si>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</si>
  <si>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</si>
  <si>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</si>
  <si>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</si>
  <si>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</si>
  <si>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</si>
  <si>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</si>
  <si>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</si>
  <si>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</si>
  <si>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</si>
  <si>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</si>
  <si>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</si>
  <si>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</si>
  <si>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</si>
  <si>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</si>
  <si>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</si>
  <si>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</si>
  <si>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</si>
  <si>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</si>
  <si>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</si>
  <si>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</si>
  <si>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</si>
  <si>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</si>
  <si>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</si>
  <si>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</si>
  <si>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</si>
  <si>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</si>
  <si>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</si>
  <si>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</si>
  <si>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</si>
  <si>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</si>
  <si>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</si>
  <si>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</si>
  <si>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</si>
  <si>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</si>
  <si>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</si>
  <si>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</si>
  <si>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</si>
  <si>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</si>
  <si>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</si>
  <si>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</si>
  <si>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</si>
  <si>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</si>
  <si>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</si>
  <si>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</si>
  <si>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</si>
  <si>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</si>
  <si>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</si>
  <si>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</si>
  <si>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</si>
  <si>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</si>
  <si>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</si>
  <si>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</si>
  <si>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</si>
  <si>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</si>
  <si>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</si>
  <si>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</si>
  <si>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</si>
  <si>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</si>
  <si>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</si>
  <si>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</si>
  <si>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</si>
  <si>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</si>
  <si>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</si>
  <si>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</si>
  <si>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</si>
  <si>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</si>
  <si>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</si>
  <si>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</si>
  <si>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</si>
  <si>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</si>
  <si>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</si>
  <si>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</si>
  <si>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</si>
  <si>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</si>
  <si>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</si>
  <si>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</si>
  <si>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</si>
  <si>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</si>
  <si>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</si>
  <si>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</si>
  <si>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</si>
  <si>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</si>
  <si>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</si>
  <si>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</si>
  <si>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</si>
  <si>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</si>
  <si>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</si>
  <si>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</si>
  <si>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</si>
  <si>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</si>
  <si>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</si>
  <si>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</si>
  <si>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</si>
  <si>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</si>
  <si>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</si>
  <si>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</si>
  <si>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</si>
  <si>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</si>
  <si>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</si>
  <si>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</si>
  <si>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</si>
  <si>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</si>
  <si>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</si>
  <si>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</si>
  <si>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</si>
  <si>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</si>
  <si>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</si>
  <si>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</si>
  <si>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</si>
  <si>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</si>
  <si>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</si>
  <si>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</si>
  <si>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</si>
  <si>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</si>
  <si>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</si>
  <si>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</si>
  <si>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</si>
  <si>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</si>
  <si>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</si>
  <si>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</si>
  <si>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</si>
  <si>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</si>
  <si>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</si>
  <si>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</si>
  <si>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</si>
  <si>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</si>
  <si>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</si>
  <si>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</si>
  <si>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</si>
  <si>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</si>
  <si>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</si>
  <si>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</si>
  <si>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</si>
  <si>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</si>
  <si>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</si>
  <si>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</si>
  <si>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</si>
  <si>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</si>
  <si>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</si>
  <si>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</si>
  <si>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</si>
  <si>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</si>
  <si>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</si>
  <si>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</si>
  <si>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</si>
  <si>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</si>
  <si>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</si>
  <si>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</si>
  <si>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</si>
  <si>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</si>
  <si>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</si>
  <si>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</si>
  <si>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</si>
  <si>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</si>
  <si>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</si>
  <si>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</si>
  <si>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</si>
  <si>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</si>
  <si>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</si>
  <si>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</si>
  <si>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</si>
  <si>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</si>
  <si>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</si>
  <si>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</si>
  <si>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</si>
  <si>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</si>
  <si>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</si>
  <si>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</si>
  <si>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</si>
  <si>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</si>
  <si>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</si>
  <si>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</si>
  <si>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</si>
  <si>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</si>
  <si>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</si>
  <si>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</si>
  <si>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</si>
  <si>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</si>
  <si>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</si>
  <si>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</si>
  <si>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</si>
  <si>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</si>
  <si>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</si>
  <si>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</si>
  <si>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</si>
  <si>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</si>
  <si>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</si>
  <si>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</si>
  <si>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</si>
  <si>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</si>
  <si>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</si>
  <si>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</si>
  <si>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</si>
  <si>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</si>
  <si>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</si>
  <si>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</si>
  <si>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</si>
  <si>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</si>
  <si>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</si>
  <si>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</si>
  <si>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</si>
  <si>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</si>
  <si>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</si>
  <si>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</si>
  <si>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</si>
  <si>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</si>
  <si>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</si>
  <si>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</si>
  <si>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</si>
  <si>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</si>
  <si>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</si>
  <si>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</si>
  <si>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</si>
  <si>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</si>
  <si>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</si>
  <si>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</si>
  <si>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</si>
  <si>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</si>
  <si>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</si>
  <si>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</si>
  <si>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</si>
  <si>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</si>
  <si>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</si>
  <si>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</si>
  <si>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</si>
  <si>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</si>
  <si>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</si>
  <si>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</si>
  <si>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</si>
  <si>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</si>
  <si>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</si>
  <si>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</si>
  <si>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</si>
  <si>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</si>
  <si>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</si>
  <si>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</si>
  <si>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</si>
  <si>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</si>
  <si>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</si>
  <si>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</si>
  <si>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</si>
  <si>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</si>
  <si>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</si>
  <si>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</si>
  <si>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</si>
  <si>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</si>
  <si>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</si>
  <si>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</si>
  <si>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</si>
  <si>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</si>
  <si>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</si>
  <si>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</si>
  <si>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</si>
  <si>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</si>
  <si>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</si>
  <si>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</si>
  <si>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</si>
  <si>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</si>
  <si>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</si>
  <si>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</si>
  <si>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</si>
  <si>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</si>
  <si>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</si>
  <si>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</si>
  <si>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</si>
  <si>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</si>
  <si>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</si>
  <si>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</si>
  <si>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</si>
  <si>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</si>
  <si>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</si>
  <si>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</si>
  <si>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</si>
  <si>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</si>
  <si>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</si>
  <si>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</si>
  <si>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</si>
  <si>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</si>
  <si>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</si>
  <si>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</si>
  <si>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</si>
  <si>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</si>
  <si>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</si>
  <si>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</si>
  <si>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</si>
  <si>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</si>
  <si>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</si>
  <si>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</si>
  <si>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</si>
  <si>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</si>
  <si>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</si>
  <si>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</si>
  <si>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</si>
  <si>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</si>
  <si>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</si>
  <si>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</si>
  <si>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</si>
  <si>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</si>
  <si>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</si>
  <si>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</si>
  <si>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</si>
  <si>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</si>
  <si>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</si>
  <si>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</si>
  <si>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</si>
  <si>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</si>
  <si>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</si>
  <si>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</si>
  <si>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</si>
  <si>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</si>
  <si>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</si>
  <si>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</si>
  <si>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</si>
  <si>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</si>
  <si>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</si>
  <si>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</si>
  <si>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</si>
  <si>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</si>
  <si>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</si>
  <si>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</si>
  <si>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</si>
  <si>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</si>
  <si>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</si>
  <si>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</si>
  <si>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</si>
  <si>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</si>
  <si>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</si>
  <si>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</si>
  <si>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</si>
  <si>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</si>
  <si>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</si>
  <si>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</si>
  <si>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</si>
  <si>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</si>
  <si>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</si>
  <si>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</si>
  <si>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</si>
  <si>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</si>
  <si>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</si>
  <si>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</si>
  <si>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</si>
  <si>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</si>
  <si>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</si>
  <si>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</si>
  <si>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</si>
  <si>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</si>
  <si>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</si>
  <si>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</si>
  <si>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</si>
  <si>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</si>
  <si>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</si>
  <si>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</si>
  <si>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</si>
  <si>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</si>
  <si>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</si>
  <si>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</si>
  <si>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</si>
  <si>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</si>
  <si>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</si>
  <si>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</si>
  <si>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</si>
  <si>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</si>
  <si>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</si>
  <si>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</si>
  <si>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</si>
  <si>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</si>
  <si>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</si>
  <si>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</si>
  <si>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</si>
  <si>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</si>
  <si>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</si>
  <si>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</si>
  <si>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</si>
  <si>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</si>
  <si>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</si>
  <si>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</si>
  <si>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</si>
  <si>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</si>
  <si>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</si>
  <si>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</si>
  <si>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</si>
  <si>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</si>
  <si>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</si>
  <si>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</si>
  <si>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</si>
  <si>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</si>
  <si>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</si>
  <si>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</si>
  <si>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</si>
  <si>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</si>
  <si>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</si>
  <si>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</si>
  <si>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</si>
  <si>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</si>
  <si>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</si>
  <si>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</si>
  <si>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</si>
  <si>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</si>
  <si>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</si>
  <si>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</si>
  <si>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</si>
  <si>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</si>
  <si>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</si>
  <si>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</si>
  <si>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</si>
  <si>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</si>
  <si>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</si>
  <si>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</si>
  <si>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</si>
  <si>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</si>
  <si>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</si>
  <si>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</si>
  <si>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</si>
  <si>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</si>
  <si>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</si>
  <si>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</si>
  <si>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</si>
  <si>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</si>
  <si>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</si>
  <si>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</si>
  <si>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</si>
  <si>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</si>
  <si>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</si>
  <si>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</si>
  <si>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</si>
  <si>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</si>
  <si>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</si>
  <si>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</si>
  <si>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</si>
  <si>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</si>
  <si>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</si>
  <si>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</si>
  <si>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</si>
  <si>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</si>
  <si>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</si>
  <si>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</si>
  <si>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</si>
  <si>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</si>
  <si>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</si>
  <si>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</si>
  <si>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</si>
  <si>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</si>
  <si>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</si>
  <si>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</si>
  <si>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</si>
  <si>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</si>
  <si>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</si>
  <si>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</si>
  <si>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</si>
  <si>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</si>
  <si>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</si>
  <si>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</si>
  <si>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</si>
  <si>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</si>
  <si>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</si>
  <si>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</si>
  <si>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</si>
  <si>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</si>
  <si>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</si>
  <si>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</si>
  <si>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</si>
  <si>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</si>
  <si>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</si>
  <si>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</si>
  <si>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</si>
  <si>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</si>
  <si>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</si>
  <si>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</si>
  <si>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</si>
  <si>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</si>
  <si>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</si>
  <si>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</si>
  <si>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</si>
  <si>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</si>
  <si>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</si>
  <si>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</si>
  <si>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</si>
  <si>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</si>
  <si>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</si>
  <si>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</si>
  <si>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</si>
  <si>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</si>
  <si>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</si>
  <si>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</si>
  <si>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</si>
  <si>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</si>
  <si>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</si>
  <si>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</si>
  <si>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</si>
  <si>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</si>
  <si>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</si>
  <si>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</si>
  <si>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</si>
  <si>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</si>
  <si>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</si>
  <si>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</si>
  <si>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</si>
  <si>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</si>
  <si>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</si>
  <si>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</si>
  <si>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</si>
  <si>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</si>
  <si>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</si>
  <si>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</si>
  <si>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</si>
  <si>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</si>
  <si>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</si>
  <si>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</si>
  <si>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</si>
  <si>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</si>
  <si>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</si>
  <si>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</si>
  <si>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</si>
  <si>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</si>
  <si>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</si>
  <si>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</si>
  <si>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</si>
  <si>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</si>
  <si>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</si>
  <si>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</si>
  <si>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</si>
  <si>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</si>
  <si>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</si>
  <si>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</si>
  <si>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</si>
  <si>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</si>
  <si>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</si>
  <si>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</si>
  <si>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</si>
  <si>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</si>
  <si>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</si>
  <si>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</si>
  <si>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</si>
  <si>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</si>
  <si>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</si>
  <si>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</si>
  <si>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</si>
  <si>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</si>
  <si>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</si>
  <si>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</si>
  <si>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</si>
  <si>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</si>
  <si>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</si>
  <si>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</si>
  <si>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</si>
  <si>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</si>
  <si>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</si>
  <si>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</si>
  <si>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</si>
  <si>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</si>
  <si>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</si>
  <si>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</si>
  <si>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</si>
  <si>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</si>
  <si>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</si>
  <si>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</si>
  <si>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</si>
  <si>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</si>
  <si>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</si>
  <si>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</si>
  <si>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</si>
  <si>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</si>
  <si>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</si>
  <si>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</si>
  <si>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</si>
  <si>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</si>
  <si>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</si>
  <si>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</si>
  <si>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</si>
  <si>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</si>
  <si>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</si>
  <si>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</si>
  <si>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</si>
  <si>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</si>
  <si>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</si>
  <si>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</si>
  <si>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</si>
  <si>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</si>
  <si>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</si>
  <si>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</si>
  <si>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</si>
  <si>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</si>
  <si>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</si>
  <si>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</si>
  <si>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</si>
  <si>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</si>
  <si>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</si>
  <si>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</si>
  <si>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</si>
  <si>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</si>
  <si>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</si>
  <si>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</si>
  <si>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</si>
  <si>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</si>
  <si>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</si>
  <si>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</si>
  <si>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</si>
  <si>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</si>
  <si>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</si>
  <si>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</si>
  <si>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</si>
  <si>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</si>
  <si>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</si>
  <si>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</si>
  <si>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</si>
  <si>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</si>
  <si>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</si>
  <si>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</si>
  <si>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</si>
  <si>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</si>
  <si>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</si>
  <si>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</si>
  <si>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</si>
  <si>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</si>
  <si>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</si>
  <si>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</si>
  <si>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</si>
  <si>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</si>
  <si>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</si>
  <si>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</si>
  <si>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</si>
  <si>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</si>
  <si>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</si>
  <si>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</si>
  <si>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</si>
  <si>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</si>
  <si>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</si>
  <si>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</si>
  <si>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</si>
  <si>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</si>
  <si>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</si>
  <si>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</si>
  <si>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</si>
  <si>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</si>
  <si>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</si>
  <si>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</si>
  <si>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</si>
  <si>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</si>
  <si>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</si>
  <si>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</si>
  <si>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</si>
  <si>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</si>
  <si>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</si>
  <si>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</si>
  <si>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</si>
  <si>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</si>
  <si>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</si>
  <si>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</si>
  <si>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</si>
  <si>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</si>
  <si>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</si>
  <si>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</si>
  <si>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</si>
  <si>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</si>
  <si>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</si>
  <si>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</si>
  <si>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</si>
  <si>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</si>
  <si>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</si>
  <si>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</si>
  <si>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</si>
  <si>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</si>
  <si>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</si>
  <si>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</si>
  <si>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</si>
  <si>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</si>
  <si>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</si>
  <si>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</si>
  <si>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</si>
  <si>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</si>
  <si>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</si>
  <si>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</si>
  <si>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</si>
  <si>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</si>
  <si>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</si>
  <si>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</si>
  <si>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</si>
  <si>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</si>
  <si>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</si>
  <si>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</si>
  <si>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</si>
  <si>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</si>
  <si>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</si>
  <si>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</si>
  <si>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</si>
  <si>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</si>
  <si>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</si>
  <si>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</si>
  <si>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</si>
  <si>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</si>
  <si>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</si>
  <si>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</si>
  <si>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</si>
  <si>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</si>
  <si>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</si>
  <si>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</si>
  <si>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</si>
  <si>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</si>
  <si>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</si>
  <si>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</si>
  <si>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</si>
  <si>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</si>
  <si>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</si>
  <si>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</si>
  <si>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</si>
  <si>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</si>
  <si>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</si>
  <si>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</si>
  <si>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</si>
  <si>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</si>
  <si>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</si>
  <si>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</si>
  <si>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</si>
  <si>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</si>
  <si>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</si>
  <si>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</si>
  <si>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</si>
  <si>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</si>
  <si>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</si>
  <si>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</si>
  <si>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</si>
  <si>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</si>
  <si>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</si>
  <si>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</si>
  <si>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</si>
  <si>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</si>
  <si>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</si>
  <si>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</si>
  <si>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</si>
  <si>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</si>
  <si>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</si>
  <si>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</si>
  <si>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</si>
  <si>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</si>
  <si>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</si>
  <si>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</si>
  <si>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</si>
  <si>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</si>
  <si>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</si>
  <si>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</si>
  <si>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</si>
  <si>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</si>
  <si>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</si>
  <si>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</si>
  <si>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</si>
  <si>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</si>
  <si>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</si>
  <si>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</si>
  <si>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</si>
  <si>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</si>
  <si>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</si>
  <si>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</si>
  <si>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</si>
  <si>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</si>
  <si>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</si>
  <si>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</si>
  <si>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</si>
  <si>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</si>
  <si>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</si>
  <si>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</si>
  <si>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</si>
  <si>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</si>
  <si>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</si>
  <si>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</si>
  <si>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</si>
  <si>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</si>
  <si>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</si>
  <si>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</si>
  <si>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</si>
  <si>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</si>
  <si>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</si>
  <si>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</si>
  <si>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</si>
  <si>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</si>
  <si>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</si>
  <si>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</si>
  <si>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</si>
  <si>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</si>
  <si>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</si>
  <si>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</si>
  <si>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</si>
  <si>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</si>
  <si>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</si>
  <si>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</si>
  <si>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</si>
  <si>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</si>
  <si>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</si>
  <si>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</si>
  <si>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</si>
  <si>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</si>
  <si>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</si>
  <si>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</si>
  <si>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</si>
  <si>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</si>
  <si>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</si>
  <si>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</si>
  <si>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</si>
  <si>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</si>
  <si>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</si>
  <si>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</si>
  <si>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</si>
  <si>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</si>
  <si>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</si>
  <si>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</si>
  <si>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</si>
  <si>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</si>
  <si>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</si>
  <si>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</si>
  <si>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</si>
  <si>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</si>
  <si>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</si>
  <si>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</si>
  <si>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</si>
  <si>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</si>
  <si>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</si>
  <si>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</si>
  <si>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</si>
  <si>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</si>
  <si>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</si>
  <si>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</si>
  <si>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</si>
  <si>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</si>
  <si>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</si>
  <si>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</si>
  <si>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</si>
  <si>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</si>
  <si>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</si>
  <si>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</si>
  <si>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</si>
  <si>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</si>
  <si>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</si>
  <si>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</si>
  <si>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</si>
  <si>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</si>
  <si>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</si>
  <si>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</si>
  <si>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</si>
  <si>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</si>
  <si>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</si>
  <si>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</si>
  <si>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</si>
  <si>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</si>
  <si>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</si>
  <si>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</si>
  <si>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</si>
  <si>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</si>
  <si>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</si>
  <si>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</si>
  <si>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</si>
  <si>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</si>
  <si>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</si>
  <si>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</si>
  <si>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</si>
  <si>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</si>
  <si>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</si>
  <si>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</si>
  <si>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</si>
  <si>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</si>
  <si>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</si>
  <si>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</si>
  <si>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</si>
  <si>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</si>
  <si>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</si>
  <si>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</si>
  <si>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</si>
  <si>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</si>
  <si>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</si>
  <si>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</si>
  <si>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</si>
  <si>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</si>
  <si>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</si>
  <si>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</si>
  <si>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</si>
  <si>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</si>
  <si>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</si>
  <si>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</si>
  <si>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</si>
  <si>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</si>
  <si>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</si>
  <si>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</si>
  <si>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</si>
  <si>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</si>
  <si>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</si>
  <si>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</si>
  <si>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</si>
  <si>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</si>
  <si>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</si>
  <si>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</si>
  <si>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</si>
  <si>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</si>
  <si>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</si>
  <si>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</si>
  <si>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</si>
  <si>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</si>
  <si>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</si>
  <si>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</si>
  <si>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</si>
  <si>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</si>
  <si>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</si>
  <si>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</si>
  <si>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</si>
  <si>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</si>
  <si>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</si>
  <si>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</si>
  <si>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</si>
  <si>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</si>
  <si>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</si>
  <si>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</si>
  <si>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</si>
  <si>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</si>
  <si>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</si>
  <si>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</si>
  <si>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</si>
  <si>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</si>
  <si>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</si>
  <si>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</si>
  <si>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</si>
  <si>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</si>
  <si>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</si>
  <si>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</si>
  <si>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</si>
  <si>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</si>
  <si>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</si>
  <si>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</si>
  <si>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</si>
  <si>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</si>
  <si>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</si>
  <si>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</si>
  <si>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</si>
  <si>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</si>
  <si>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</si>
  <si>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</si>
  <si>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</si>
  <si>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</si>
  <si>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</si>
  <si>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</si>
  <si>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</si>
  <si>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</si>
  <si>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</si>
  <si>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</si>
  <si>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</si>
  <si>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</si>
  <si>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</si>
  <si>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</si>
  <si>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</si>
  <si>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</si>
  <si>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</si>
  <si>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</si>
  <si>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</si>
  <si>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</si>
  <si>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</si>
  <si>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</si>
  <si>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</si>
  <si>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</si>
  <si>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</si>
  <si>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</si>
  <si>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</si>
  <si>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</si>
  <si>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</si>
  <si>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</si>
  <si>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</si>
  <si>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</si>
  <si>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</si>
  <si>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</si>
  <si>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</si>
  <si>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</si>
  <si>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</si>
  <si>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</si>
  <si>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</si>
  <si>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</si>
  <si>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</si>
  <si>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</si>
  <si>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</si>
  <si>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</si>
  <si>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</si>
  <si>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</si>
  <si>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</si>
  <si>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</si>
  <si>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</si>
  <si>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</si>
  <si>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</si>
  <si>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</si>
  <si>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</si>
  <si>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</si>
  <si>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</si>
  <si>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</si>
  <si>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</si>
  <si>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</si>
  <si>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</si>
  <si>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</si>
  <si>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</si>
  <si>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</si>
  <si>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</si>
  <si>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</si>
  <si>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</si>
  <si>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</si>
  <si>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</si>
  <si>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</si>
  <si>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</si>
  <si>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</si>
  <si>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</si>
  <si>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</si>
  <si>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</si>
  <si>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</si>
  <si>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</si>
  <si>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</si>
  <si>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</si>
  <si>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</si>
  <si>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</si>
  <si>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</si>
  <si>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</si>
  <si>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</si>
  <si>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</si>
  <si>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</si>
  <si>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</si>
  <si>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</si>
  <si>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</si>
  <si>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</si>
  <si>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</si>
  <si>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</si>
  <si>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</si>
  <si>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</si>
  <si>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</si>
  <si>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</si>
  <si>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</si>
  <si>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</si>
  <si>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</si>
  <si>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</si>
  <si>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</si>
  <si>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</si>
  <si>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</si>
  <si>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</si>
  <si>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</si>
  <si>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</si>
  <si>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</si>
  <si>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</si>
  <si>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</si>
  <si>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</si>
  <si>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</si>
  <si>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</si>
  <si>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</si>
  <si>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</si>
  <si>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</si>
  <si>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</si>
  <si>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</si>
  <si>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</si>
  <si>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</si>
  <si>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</si>
  <si>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</si>
  <si>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</si>
  <si>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</si>
  <si>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</si>
  <si>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</si>
  <si>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</si>
  <si>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</si>
  <si>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</si>
  <si>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</si>
  <si>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</si>
  <si>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</si>
  <si>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</si>
  <si>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</si>
  <si>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</si>
  <si>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</si>
  <si>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</si>
  <si>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</si>
  <si>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</si>
  <si>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</si>
  <si>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</si>
  <si>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</si>
  <si>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</si>
  <si>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</si>
  <si>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</si>
  <si>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</si>
  <si>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</si>
  <si>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</si>
  <si>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</si>
  <si>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</si>
  <si>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</si>
  <si>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</si>
  <si>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</si>
  <si>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</si>
  <si>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</si>
  <si>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</si>
  <si>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</si>
  <si>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</si>
  <si>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</si>
  <si>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</si>
  <si>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</si>
  <si>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</si>
  <si>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</si>
  <si>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</si>
  <si>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</si>
  <si>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</si>
  <si>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</si>
  <si>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</si>
  <si>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</si>
  <si>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</si>
  <si>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</si>
  <si>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</si>
  <si>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</si>
  <si>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</si>
  <si>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</si>
  <si>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</si>
  <si>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</si>
  <si>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</si>
  <si>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</si>
  <si>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</si>
  <si>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</si>
  <si>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</si>
  <si>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</si>
  <si>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</si>
  <si>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</si>
  <si>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</si>
  <si>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</si>
  <si>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</si>
  <si>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</si>
  <si>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</si>
  <si>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</si>
  <si>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</si>
  <si>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</si>
  <si>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</si>
  <si>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</si>
  <si>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</si>
  <si>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</si>
  <si>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</si>
  <si>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</si>
  <si>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</si>
  <si>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</si>
  <si>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</si>
  <si>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</si>
  <si>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</si>
  <si>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</si>
  <si>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</si>
  <si>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</si>
  <si>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</si>
  <si>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</si>
  <si>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</si>
  <si>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</si>
  <si>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</si>
  <si>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</si>
  <si>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</si>
  <si>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</si>
  <si>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</si>
  <si>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</si>
  <si>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</si>
  <si>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</si>
  <si>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</si>
  <si>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</si>
  <si>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</si>
  <si>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</si>
  <si>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</si>
  <si>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</si>
  <si>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</si>
  <si>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</si>
  <si>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</si>
  <si>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</si>
  <si>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</si>
  <si>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</si>
  <si>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</si>
  <si>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</si>
  <si>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</si>
  <si>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</si>
  <si>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</si>
  <si>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</si>
  <si>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</si>
  <si>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</si>
  <si>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</si>
  <si>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</si>
  <si>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</si>
  <si>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</si>
  <si>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</si>
  <si>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</si>
  <si>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</si>
  <si>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</si>
  <si>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</si>
  <si>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</si>
  <si>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</si>
  <si>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</si>
  <si>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</si>
  <si>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</si>
  <si>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</si>
  <si>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</si>
  <si>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</si>
  <si>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</si>
  <si>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</si>
  <si>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</si>
  <si>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</si>
  <si>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</si>
  <si>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</si>
  <si>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</si>
  <si>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</si>
  <si>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</si>
  <si>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</si>
  <si>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</si>
  <si>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</si>
  <si>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</si>
  <si>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</si>
  <si>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</si>
  <si>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</si>
  <si>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</si>
  <si>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</si>
  <si>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</si>
  <si>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</si>
  <si>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</si>
  <si>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</si>
  <si>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</si>
  <si>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</si>
  <si>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</si>
  <si>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</si>
  <si>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</si>
  <si>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</si>
  <si>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</si>
  <si>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</si>
  <si>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</si>
  <si>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</si>
  <si>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</si>
  <si>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</si>
  <si>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</si>
  <si>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</si>
  <si>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</si>
  <si>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</si>
  <si>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</si>
  <si>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</si>
  <si>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</si>
  <si>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</si>
  <si>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</si>
  <si>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</si>
  <si>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</si>
  <si>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</si>
  <si>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</si>
  <si>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</si>
  <si>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</si>
  <si>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</si>
  <si>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</si>
  <si>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</si>
  <si>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</si>
  <si>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</si>
  <si>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</si>
  <si>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</si>
  <si>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</si>
  <si>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</si>
  <si>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</si>
  <si>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</si>
  <si>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</si>
  <si>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</si>
  <si>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</si>
  <si>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</si>
  <si>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</si>
  <si>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</si>
  <si>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</si>
  <si>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</si>
  <si>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</si>
  <si>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</si>
  <si>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</si>
  <si>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</si>
  <si>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</si>
  <si>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</si>
  <si>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</si>
  <si>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</si>
  <si>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</si>
  <si>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</si>
  <si>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</si>
  <si>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</si>
  <si>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</si>
  <si>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</si>
  <si>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</si>
  <si>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</si>
  <si>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</si>
  <si>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</si>
  <si>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</si>
  <si>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</si>
  <si>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</si>
  <si>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</si>
  <si>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</si>
  <si>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</si>
  <si>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</si>
  <si>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</si>
  <si>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</si>
  <si>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</si>
  <si>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</si>
  <si>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</si>
  <si>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</si>
  <si>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</si>
  <si>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</si>
  <si>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</si>
  <si>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</si>
  <si>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</si>
  <si>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</si>
  <si>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</si>
  <si>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</si>
  <si>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</si>
  <si>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</si>
  <si>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</si>
  <si>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</si>
  <si>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</si>
  <si>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</si>
  <si>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</si>
  <si>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</si>
  <si>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</si>
  <si>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</si>
  <si>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</si>
  <si>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</si>
  <si>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</si>
  <si>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</si>
  <si>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</si>
  <si>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</si>
  <si>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</si>
  <si>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</si>
  <si>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</si>
  <si>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</si>
  <si>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</si>
  <si>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</si>
  <si>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</si>
  <si>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</si>
  <si>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</si>
  <si>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</si>
  <si>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</si>
  <si>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</si>
  <si>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</si>
  <si>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</si>
  <si>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</si>
  <si>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</si>
  <si>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</si>
  <si>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</si>
  <si>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</si>
  <si>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</si>
  <si>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</si>
  <si>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</si>
  <si>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</si>
  <si>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</si>
  <si>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</si>
  <si>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</si>
  <si>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</si>
  <si>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</si>
  <si>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</si>
  <si>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</si>
  <si>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</si>
  <si>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</si>
  <si>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</si>
  <si>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</si>
  <si>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</si>
  <si>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</si>
  <si>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</si>
  <si>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</si>
  <si>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</si>
  <si>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</si>
  <si>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</si>
  <si>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</si>
  <si>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</si>
  <si>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</si>
  <si>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</si>
  <si>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</si>
  <si>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</si>
  <si>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</si>
  <si>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</si>
  <si>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</si>
  <si>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</si>
  <si>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</si>
  <si>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</si>
  <si>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</si>
  <si>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</si>
  <si>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</si>
  <si>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</si>
  <si>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</si>
  <si>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</si>
  <si>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</si>
  <si>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</si>
  <si>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</si>
  <si>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</si>
  <si>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</si>
  <si>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</si>
  <si>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</si>
  <si>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</si>
  <si>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</si>
  <si>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</si>
  <si>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</si>
  <si>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</si>
  <si>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</si>
  <si>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</si>
  <si>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</si>
  <si>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</si>
  <si>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</si>
  <si>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</si>
  <si>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</si>
  <si>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</si>
  <si>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</si>
  <si>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</si>
  <si>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</si>
  <si>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</si>
  <si>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</si>
  <si>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</si>
  <si>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</si>
  <si>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</si>
  <si>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</si>
  <si>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</si>
  <si>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</si>
  <si>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</si>
  <si>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</si>
  <si>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</si>
  <si>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</si>
  <si>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</si>
  <si>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</si>
  <si>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</si>
  <si>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</si>
  <si>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</si>
  <si>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</si>
  <si>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</si>
  <si>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</si>
  <si>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</si>
  <si>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</si>
  <si>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</si>
  <si>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</si>
  <si>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</si>
  <si>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</si>
  <si>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</si>
  <si>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</si>
  <si>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</si>
  <si>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</si>
  <si>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</si>
  <si>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</si>
  <si>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</si>
  <si>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</si>
  <si>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</si>
  <si>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</si>
  <si>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</si>
  <si>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</si>
  <si>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</si>
  <si>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</si>
  <si>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</si>
  <si>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</si>
  <si>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</si>
  <si>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</si>
  <si>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</si>
  <si>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</si>
  <si>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</si>
  <si>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</si>
  <si>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</si>
  <si>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</si>
  <si>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</si>
  <si>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</si>
  <si>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</si>
  <si>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</si>
  <si>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</si>
  <si>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</si>
  <si>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</si>
  <si>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</si>
  <si>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</si>
  <si>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</si>
  <si>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</si>
  <si>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</si>
  <si>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</si>
  <si>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</si>
  <si>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</si>
  <si>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</si>
  <si>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</si>
  <si>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</si>
  <si>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</si>
  <si>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</si>
  <si>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</si>
  <si>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</si>
  <si>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</si>
  <si>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</si>
  <si>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</si>
  <si>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</si>
  <si>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</si>
  <si>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</si>
  <si>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</si>
  <si>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</si>
  <si>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</si>
  <si>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</si>
  <si>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</si>
  <si>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</si>
  <si>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</si>
  <si>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</si>
  <si>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</si>
  <si>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</si>
  <si>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</si>
  <si>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</si>
  <si>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</si>
  <si>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</si>
  <si>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</si>
  <si>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</si>
  <si>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</si>
  <si>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</si>
  <si>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</si>
  <si>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</si>
  <si>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</si>
  <si>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</si>
  <si>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</si>
  <si>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</si>
  <si>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</si>
  <si>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</si>
  <si>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</si>
  <si>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</si>
  <si>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</si>
  <si>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</si>
  <si>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</si>
  <si>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</si>
  <si>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</si>
  <si>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</si>
  <si>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</si>
  <si>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</si>
  <si>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</si>
  <si>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</si>
  <si>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</si>
  <si>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</si>
  <si>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</si>
  <si>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</si>
  <si>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</si>
  <si>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</si>
  <si>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</si>
  <si>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</si>
  <si>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</si>
  <si>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</si>
  <si>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</si>
  <si>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</si>
  <si>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</si>
  <si>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</si>
  <si>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</si>
  <si>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</si>
  <si>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</si>
  <si>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</si>
  <si>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</si>
  <si>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</si>
  <si>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</si>
  <si>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</si>
  <si>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</si>
  <si>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</si>
  <si>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</si>
  <si>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</si>
  <si>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</si>
  <si>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</si>
  <si>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</si>
  <si>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</si>
  <si>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</si>
  <si>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</si>
  <si>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</si>
  <si>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</si>
  <si>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</si>
  <si>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</si>
  <si>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</si>
  <si>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</si>
  <si>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</si>
  <si>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</si>
  <si>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</si>
  <si>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</si>
  <si>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</si>
  <si>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</si>
  <si>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</si>
  <si>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</si>
  <si>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</si>
  <si>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</si>
  <si>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</si>
  <si>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</si>
  <si>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</si>
  <si>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</si>
  <si>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</si>
  <si>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</si>
  <si>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</si>
  <si>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</si>
  <si>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</si>
  <si>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</si>
  <si>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</si>
  <si>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</si>
  <si>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</si>
  <si>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</si>
  <si>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</si>
  <si>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</si>
  <si>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</si>
  <si>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</si>
  <si>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</si>
  <si>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</si>
  <si>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</si>
  <si>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</si>
  <si>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</si>
  <si>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</si>
  <si>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</si>
  <si>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</si>
  <si>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</si>
  <si>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</si>
  <si>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</si>
  <si>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</si>
  <si>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</si>
  <si>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</si>
  <si>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</si>
  <si>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</si>
  <si>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</si>
  <si>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</si>
  <si>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</si>
  <si>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</si>
  <si>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</si>
  <si>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</si>
  <si>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</si>
  <si>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</si>
  <si>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</si>
  <si>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</si>
  <si>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</si>
  <si>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</si>
  <si>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</si>
  <si>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</si>
  <si>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</si>
  <si>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</si>
  <si>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</si>
  <si>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</si>
  <si>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</si>
  <si>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</si>
  <si>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</si>
  <si>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</si>
  <si>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</si>
  <si>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</si>
  <si>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</si>
  <si>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</si>
  <si>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</si>
  <si>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</si>
  <si>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</si>
  <si>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</si>
  <si>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</si>
  <si>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</si>
  <si>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</si>
  <si>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</si>
  <si>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</si>
  <si>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</si>
  <si>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</si>
  <si>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</si>
  <si>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</si>
  <si>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</si>
  <si>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</si>
  <si>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</si>
  <si>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</si>
  <si>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</si>
  <si>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</si>
  <si>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</si>
  <si>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</si>
  <si>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</si>
  <si>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</si>
  <si>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</si>
  <si>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</si>
  <si>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</si>
  <si>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</si>
  <si>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</si>
  <si>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</si>
  <si>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</si>
  <si>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</si>
  <si>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</si>
  <si>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</si>
  <si>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</si>
  <si>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</si>
  <si>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</si>
  <si>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</si>
  <si>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</si>
  <si>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</si>
  <si>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</si>
  <si>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</si>
  <si>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</si>
  <si>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</si>
  <si>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</si>
  <si>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</si>
  <si>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</si>
  <si>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</si>
  <si>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</si>
  <si>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</si>
  <si>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</si>
  <si>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</si>
  <si>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</si>
  <si>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</si>
  <si>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</si>
  <si>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</si>
  <si>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</si>
  <si>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</si>
  <si>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</si>
  <si>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</si>
  <si>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</si>
  <si>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</si>
  <si>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</si>
  <si>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</si>
  <si>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</si>
  <si>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</si>
  <si>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</si>
  <si>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</si>
  <si>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</si>
  <si>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</si>
  <si>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</si>
  <si>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</si>
  <si>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</si>
  <si>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</si>
  <si>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</si>
  <si>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</si>
  <si>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</si>
  <si>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</si>
  <si>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</si>
  <si>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</si>
  <si>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</si>
  <si>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</si>
  <si>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</si>
  <si>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</si>
  <si>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</si>
  <si>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</si>
  <si>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</si>
  <si>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</si>
  <si>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</si>
  <si>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</si>
  <si>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</si>
  <si>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</si>
  <si>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</si>
  <si>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</si>
  <si>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</si>
  <si>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</si>
  <si>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</si>
  <si>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</si>
  <si>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</si>
  <si>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</si>
  <si>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</si>
  <si>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</si>
  <si>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</si>
  <si>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</si>
  <si>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</si>
  <si>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</si>
  <si>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</si>
  <si>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</si>
  <si>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</si>
  <si>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</si>
  <si>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</si>
  <si>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</si>
  <si>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</si>
  <si>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</si>
  <si>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</si>
  <si>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</si>
  <si>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</si>
  <si>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</si>
  <si>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</si>
  <si>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</si>
  <si>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</si>
  <si>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</si>
  <si>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</si>
  <si>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</si>
  <si>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</si>
  <si>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</si>
  <si>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</si>
  <si>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</si>
  <si>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</si>
  <si>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</si>
  <si>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</si>
  <si>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</si>
  <si>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</si>
  <si>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</si>
  <si>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</si>
  <si>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</si>
  <si>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</si>
  <si>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</si>
  <si>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</si>
  <si>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</si>
  <si>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</si>
  <si>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</si>
  <si>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</si>
  <si>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</si>
  <si>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</si>
  <si>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</si>
  <si>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</si>
  <si>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</si>
  <si>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</si>
  <si>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</si>
  <si>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</si>
  <si>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</si>
  <si>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</si>
  <si>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</si>
  <si>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</si>
  <si>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</si>
  <si>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</si>
  <si>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</si>
  <si>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</si>
  <si>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</si>
  <si>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</si>
  <si>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</si>
  <si>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</si>
  <si>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</si>
  <si>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</si>
  <si>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</si>
  <si>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</si>
  <si>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</si>
  <si>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</si>
  <si>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</si>
  <si>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</si>
  <si>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</si>
  <si>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</si>
  <si>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</si>
  <si>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</si>
  <si>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</si>
  <si>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</si>
  <si>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</si>
  <si>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</si>
  <si>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</si>
  <si>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</si>
  <si>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</si>
  <si>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</si>
  <si>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</si>
  <si>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</si>
  <si>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</si>
  <si>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</si>
  <si>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</si>
  <si>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</si>
  <si>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</si>
  <si>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</si>
  <si>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</si>
  <si>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</si>
  <si>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</si>
  <si>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</si>
  <si>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</si>
  <si>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</si>
  <si>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</si>
  <si>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</si>
  <si>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</si>
  <si>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</si>
  <si>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</si>
  <si>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</si>
  <si>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</si>
  <si>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</si>
  <si>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</si>
  <si>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</si>
  <si>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</si>
  <si>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</si>
  <si>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</si>
  <si>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</si>
  <si>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</si>
  <si>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</si>
  <si>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</si>
  <si>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</si>
  <si>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</si>
  <si>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</si>
  <si>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</si>
  <si>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</si>
  <si>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</si>
  <si>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</si>
  <si>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</si>
  <si>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</si>
  <si>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</si>
  <si>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</si>
  <si>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</si>
  <si>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</si>
  <si>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</si>
  <si>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</si>
  <si>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</si>
  <si>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</si>
  <si>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</si>
  <si>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</si>
  <si>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</si>
  <si>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</si>
  <si>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</si>
  <si>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</si>
  <si>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</si>
  <si>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</si>
  <si>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</si>
  <si>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</si>
  <si>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</si>
  <si>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</si>
  <si>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</si>
  <si>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</si>
  <si>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</si>
  <si>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</si>
  <si>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</si>
  <si>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</si>
  <si>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</si>
  <si>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</si>
  <si>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</si>
  <si>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</si>
  <si>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</si>
  <si>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</si>
  <si>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</si>
  <si>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</si>
  <si>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</si>
  <si>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</si>
  <si>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</si>
  <si>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</si>
  <si>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</si>
  <si>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</si>
  <si>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</si>
  <si>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</si>
  <si>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</si>
  <si>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</si>
  <si>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</si>
  <si>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</si>
  <si>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</si>
  <si>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</si>
  <si>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</si>
  <si>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</si>
  <si>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</si>
  <si>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</si>
  <si>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</si>
  <si>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</si>
  <si>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</si>
  <si>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</si>
  <si>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</si>
  <si>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</si>
  <si>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</si>
  <si>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</si>
  <si>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</si>
  <si>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</si>
  <si>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</si>
  <si>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</si>
  <si>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</si>
  <si>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</si>
  <si>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</si>
  <si>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</si>
  <si>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</si>
  <si>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</si>
  <si>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</si>
  <si>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</si>
  <si>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</si>
  <si>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</si>
  <si>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</si>
  <si>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</si>
  <si>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</si>
  <si>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</si>
  <si>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</si>
  <si>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</si>
  <si>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</si>
  <si>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</si>
  <si>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</si>
  <si>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</si>
  <si>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</si>
  <si>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</si>
  <si>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</si>
  <si>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</si>
  <si>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</si>
  <si>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</si>
  <si>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</si>
  <si>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</si>
  <si>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</si>
  <si>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</si>
  <si>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</si>
  <si>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</si>
  <si>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</si>
  <si>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</si>
  <si>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</si>
  <si>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</si>
  <si>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</si>
  <si>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</si>
  <si>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</si>
  <si>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</si>
  <si>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</si>
  <si>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</si>
  <si>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</si>
  <si>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</si>
  <si>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</si>
  <si>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</si>
  <si>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</si>
  <si>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</si>
  <si>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</si>
  <si>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</si>
  <si>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</si>
  <si>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</si>
  <si>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</si>
  <si>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</si>
  <si>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</si>
  <si>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</si>
  <si>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</si>
  <si>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</si>
  <si>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</si>
  <si>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</si>
  <si>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</si>
  <si>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</si>
  <si>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</si>
  <si>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</si>
  <si>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</si>
  <si>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</si>
  <si>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</si>
  <si>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</si>
  <si>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</si>
  <si>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</si>
  <si>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</si>
  <si>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</si>
  <si>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</si>
  <si>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</si>
  <si>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</si>
  <si>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</si>
  <si>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</si>
  <si>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</si>
  <si>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</si>
  <si>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</si>
  <si>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</si>
  <si>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</si>
  <si>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</si>
  <si>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</si>
  <si>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</si>
  <si>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</si>
  <si>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</si>
  <si>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</si>
  <si>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</si>
  <si>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</si>
  <si>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</si>
  <si>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</si>
  <si>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</si>
  <si>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</si>
  <si>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</si>
  <si>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</si>
  <si>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</si>
  <si>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</si>
  <si>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</si>
  <si>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</si>
  <si>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</si>
  <si>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</si>
  <si>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</si>
  <si>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</si>
  <si>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</si>
  <si>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</si>
  <si>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</si>
  <si>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</si>
  <si>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</si>
  <si>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</si>
  <si>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</si>
  <si>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</si>
  <si>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</si>
  <si>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</si>
  <si>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</si>
  <si>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</si>
  <si>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</si>
  <si>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</si>
  <si>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</si>
  <si>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</si>
  <si>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</si>
  <si>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</si>
  <si>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</si>
  <si>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</si>
  <si>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</si>
  <si>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</si>
  <si>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</si>
  <si>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</si>
  <si>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</si>
  <si>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</si>
  <si>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</si>
  <si>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</si>
  <si>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</si>
  <si>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</si>
  <si>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</si>
  <si>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</si>
  <si>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</si>
  <si>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</si>
  <si>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</si>
  <si>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</si>
  <si>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</si>
  <si>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</si>
  <si>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</si>
  <si>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</si>
  <si>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</si>
  <si>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</si>
  <si>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</si>
  <si>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</si>
  <si>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</si>
  <si>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</si>
  <si>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</si>
  <si>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</si>
  <si>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</si>
  <si>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</si>
  <si>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</si>
  <si>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</si>
  <si>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</si>
  <si>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</si>
  <si>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</si>
  <si>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</si>
  <si>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</si>
  <si>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</si>
  <si>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</si>
  <si>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</si>
  <si>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</si>
  <si>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</si>
  <si>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</si>
  <si>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</si>
  <si>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</si>
  <si>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</si>
  <si>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</si>
  <si>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</si>
  <si>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</si>
  <si>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</si>
  <si>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</si>
  <si>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</si>
  <si>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</si>
  <si>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</si>
  <si>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</si>
  <si>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</si>
  <si>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</si>
  <si>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</si>
  <si>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</si>
  <si>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</si>
  <si>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</si>
  <si>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</si>
  <si>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</si>
  <si>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</si>
  <si>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</si>
  <si>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</si>
  <si>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</si>
  <si>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</si>
  <si>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</si>
  <si>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</si>
  <si>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</si>
  <si>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</si>
  <si>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</si>
  <si>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</si>
  <si>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</si>
  <si>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</si>
  <si>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</si>
  <si>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</si>
  <si>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</si>
  <si>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</si>
  <si>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</si>
  <si>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</si>
  <si>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</si>
  <si>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</si>
  <si>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</si>
  <si>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</si>
  <si>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</si>
  <si>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</si>
  <si>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</si>
  <si>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</si>
  <si>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</si>
  <si>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</si>
  <si>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</si>
  <si>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</si>
  <si>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</si>
  <si>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</si>
  <si>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</si>
  <si>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</si>
  <si>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</si>
  <si>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</si>
  <si>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</si>
  <si>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</si>
  <si>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</si>
  <si>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</si>
  <si>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</si>
  <si>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</si>
  <si>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</si>
  <si>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</si>
  <si>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</si>
  <si>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</si>
  <si>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</si>
  <si>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</si>
  <si>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</si>
  <si>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</si>
  <si>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</si>
  <si>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</si>
  <si>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</si>
  <si>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</si>
  <si>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</si>
  <si>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</si>
  <si>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</si>
  <si>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</si>
  <si>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</si>
  <si>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</si>
  <si>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</si>
  <si>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</si>
  <si>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</si>
  <si>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</si>
  <si>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</si>
  <si>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</si>
  <si>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</si>
  <si>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</si>
  <si>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</si>
  <si>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</si>
  <si>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</si>
  <si>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</si>
  <si>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</si>
  <si>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</si>
  <si>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</si>
  <si>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</si>
  <si>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</si>
  <si>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</si>
  <si>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</si>
  <si>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</si>
  <si>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</si>
  <si>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</si>
  <si>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</si>
  <si>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</si>
  <si>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</si>
  <si>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</si>
  <si>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</si>
  <si>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</si>
  <si>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</si>
  <si>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</si>
  <si>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</si>
  <si>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</si>
  <si>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</si>
  <si>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</si>
  <si>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</si>
  <si>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</si>
  <si>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</si>
  <si>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</si>
  <si>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</si>
  <si>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</si>
  <si>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</si>
  <si>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</si>
  <si>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</si>
  <si>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</si>
  <si>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</si>
  <si>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</si>
  <si>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</si>
  <si>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</si>
  <si>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</si>
  <si>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</si>
  <si>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</si>
  <si>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</si>
  <si>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</si>
  <si>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</si>
  <si>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</si>
  <si>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</si>
  <si>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</si>
  <si>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</si>
  <si>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</si>
  <si>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</si>
  <si>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</si>
  <si>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</si>
  <si>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</si>
  <si>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</si>
  <si>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</si>
  <si>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</si>
  <si>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</si>
  <si>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</si>
  <si>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</si>
  <si>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</si>
  <si>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</si>
  <si>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</si>
  <si>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</si>
  <si>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</si>
  <si>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</si>
  <si>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</si>
  <si>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</si>
  <si>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</si>
  <si>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</si>
  <si>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</si>
  <si>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</si>
  <si>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</si>
  <si>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</si>
  <si>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</si>
  <si>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</si>
  <si>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</si>
  <si>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</si>
  <si>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</si>
  <si>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</si>
  <si>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</si>
  <si>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</si>
  <si>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</si>
  <si>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</si>
  <si>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</si>
  <si>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</si>
  <si>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</si>
  <si>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</si>
  <si>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</si>
  <si>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</si>
  <si>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</si>
  <si>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</si>
  <si>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</si>
  <si>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</si>
  <si>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</si>
  <si>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</si>
  <si>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</si>
  <si>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</si>
  <si>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</si>
  <si>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</si>
  <si>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</si>
  <si>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</si>
  <si>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</si>
  <si>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</si>
  <si>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</si>
  <si>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</si>
  <si>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</si>
  <si>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</si>
  <si>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</si>
  <si>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</si>
  <si>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</si>
  <si>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</si>
  <si>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</si>
  <si>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</si>
  <si>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</si>
  <si>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</si>
  <si>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</si>
  <si>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</si>
  <si>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</si>
  <si>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</si>
  <si>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</si>
  <si>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</si>
  <si>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</si>
  <si>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</si>
  <si>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</si>
  <si>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</si>
  <si>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</si>
  <si>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</si>
  <si>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</si>
  <si>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</si>
  <si>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</si>
  <si>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</si>
  <si>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</si>
  <si>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</si>
  <si>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</si>
  <si>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</si>
  <si>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</si>
  <si>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</si>
  <si>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</si>
  <si>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</si>
  <si>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</si>
  <si>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</si>
  <si>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</si>
  <si>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</si>
  <si>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</si>
  <si>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</si>
  <si>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</si>
  <si>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</si>
  <si>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</si>
  <si>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</si>
  <si>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</si>
  <si>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</si>
  <si>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</si>
  <si>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</si>
  <si>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</si>
  <si>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</si>
  <si>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</si>
  <si>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</si>
  <si>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</si>
  <si>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</si>
  <si>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</si>
  <si>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</si>
  <si>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</si>
  <si>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</si>
  <si>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</si>
  <si>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</si>
  <si>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</si>
  <si>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</si>
  <si>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</si>
  <si>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</si>
  <si>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</si>
  <si>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</si>
  <si>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</si>
  <si>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</si>
  <si>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</si>
  <si>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</si>
  <si>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</si>
  <si>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</si>
  <si>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</si>
  <si>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</si>
  <si>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</si>
  <si>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</si>
  <si>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</si>
  <si>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</si>
  <si>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</si>
  <si>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</si>
  <si>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</si>
  <si>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</si>
  <si>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</si>
  <si>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</si>
  <si>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</si>
  <si>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</si>
  <si>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</si>
  <si>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</si>
  <si>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</si>
  <si>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</si>
  <si>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</si>
  <si>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</si>
  <si>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</si>
  <si>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</si>
  <si>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</si>
  <si>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</si>
  <si>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</si>
  <si>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</si>
  <si>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</si>
  <si>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</si>
  <si>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</si>
  <si>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</si>
  <si>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</si>
  <si>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</si>
  <si>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</si>
  <si>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</si>
  <si>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</si>
  <si>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</si>
  <si>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</si>
  <si>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</si>
  <si>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</si>
  <si>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</si>
  <si>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</si>
  <si>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</si>
  <si>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</si>
  <si>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</si>
  <si>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</si>
  <si>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</si>
  <si>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</si>
  <si>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</si>
  <si>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</si>
  <si>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</si>
  <si>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</si>
  <si>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</si>
  <si>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</si>
  <si>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</si>
  <si>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</si>
  <si>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</si>
  <si>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</si>
  <si>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</si>
  <si>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</si>
  <si>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</si>
  <si>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</si>
  <si>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</si>
  <si>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</si>
  <si>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</si>
  <si>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</si>
  <si>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</si>
  <si>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</si>
  <si>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</si>
  <si>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</si>
  <si>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</si>
  <si>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</si>
  <si>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</si>
  <si>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</si>
  <si>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</si>
  <si>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</si>
  <si>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</si>
  <si>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</si>
  <si>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</si>
  <si>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</si>
  <si>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</si>
  <si>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</si>
  <si>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</si>
  <si>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</si>
  <si>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</si>
  <si>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</si>
  <si>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</si>
  <si>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</si>
  <si>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</si>
  <si>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</si>
  <si>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</si>
  <si>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</si>
  <si>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</si>
  <si>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</si>
  <si>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</si>
  <si>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</si>
  <si>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</si>
  <si>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</si>
  <si>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</si>
  <si>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</si>
  <si>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</si>
  <si>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</si>
  <si>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</si>
  <si>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</si>
  <si>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</si>
  <si>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</si>
  <si>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</si>
  <si>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</si>
  <si>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</si>
  <si>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</si>
  <si>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</si>
  <si>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</si>
  <si>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</si>
  <si>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</si>
  <si>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</si>
  <si>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</si>
  <si>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</si>
  <si>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</si>
  <si>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</si>
  <si>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</si>
  <si>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</si>
  <si>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</si>
  <si>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</si>
  <si>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</si>
  <si>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</si>
  <si>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</si>
  <si>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</si>
  <si>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</si>
  <si>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</si>
  <si>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</si>
  <si>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</si>
  <si>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</si>
  <si>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</si>
  <si>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</si>
  <si>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</si>
  <si>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</si>
  <si>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</si>
  <si>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</si>
  <si>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</si>
  <si>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</si>
  <si>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</si>
  <si>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</si>
  <si>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</si>
  <si>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</si>
  <si>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</si>
  <si>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</si>
  <si>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</si>
  <si>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</si>
  <si>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</si>
  <si>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</si>
  <si>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</si>
  <si>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</si>
  <si>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</si>
  <si>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</si>
  <si>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</si>
  <si>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</si>
  <si>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</si>
  <si>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</si>
  <si>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</si>
  <si>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</si>
  <si>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</si>
  <si>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</si>
  <si>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</si>
  <si>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</si>
  <si>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</si>
  <si>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</si>
  <si>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</si>
  <si>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</si>
  <si>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</si>
  <si>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</si>
  <si>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</si>
  <si>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</si>
  <si>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</si>
  <si>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</si>
  <si>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</si>
  <si>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</si>
  <si>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</si>
  <si>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</si>
  <si>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</si>
  <si>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</si>
  <si>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</si>
  <si>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</si>
  <si>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</si>
  <si>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</si>
  <si>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</si>
  <si>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</si>
  <si>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</si>
  <si>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</si>
  <si>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</si>
  <si>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</si>
  <si>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</si>
  <si>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</si>
  <si>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</si>
  <si>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</si>
  <si>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</si>
  <si>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</si>
  <si>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</si>
  <si>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</si>
  <si>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</si>
  <si>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</si>
  <si>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</si>
  <si>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</si>
  <si>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</si>
  <si>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</si>
  <si>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</si>
  <si>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</si>
  <si>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</si>
  <si>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</si>
  <si>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</si>
  <si>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</si>
  <si>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</si>
  <si>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</si>
  <si>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</si>
  <si>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</si>
  <si>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</si>
  <si>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</si>
  <si>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</si>
  <si>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</si>
  <si>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</si>
  <si>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</si>
  <si>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</si>
  <si>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</si>
  <si>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</si>
  <si>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</si>
  <si>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</si>
  <si>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</si>
  <si>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</si>
  <si>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</si>
  <si>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</si>
  <si>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</si>
  <si>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</si>
  <si>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</si>
  <si>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</si>
  <si>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</si>
  <si>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</si>
  <si>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</si>
  <si>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</si>
  <si>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</si>
  <si>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</si>
  <si>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</si>
  <si>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</si>
  <si>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</si>
  <si>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</si>
  <si>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</si>
  <si>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</si>
  <si>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</si>
  <si>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</si>
  <si>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</si>
  <si>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</si>
  <si>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</si>
  <si>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</si>
  <si>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</si>
  <si>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</si>
  <si>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</si>
  <si>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</si>
  <si>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</si>
  <si>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</si>
  <si>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</si>
  <si>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</si>
  <si>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</si>
  <si>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</si>
  <si>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</si>
  <si>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</si>
  <si>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</si>
  <si>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</si>
  <si>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</si>
  <si>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</si>
  <si>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</si>
  <si>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</si>
  <si>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</si>
  <si>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</si>
  <si>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</si>
  <si>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</si>
  <si>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</si>
  <si>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</si>
  <si>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</si>
  <si>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</si>
  <si>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</si>
  <si>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</si>
  <si>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</si>
  <si>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</si>
  <si>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</si>
  <si>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</si>
  <si>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</si>
  <si>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</si>
  <si>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</si>
  <si>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</si>
  <si>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</si>
  <si>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</si>
  <si>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</si>
  <si>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</si>
  <si>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</si>
  <si>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</si>
  <si>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</si>
  <si>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</si>
  <si>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</si>
  <si>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</si>
  <si>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</si>
  <si>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</si>
  <si>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</si>
  <si>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</si>
  <si>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</si>
  <si>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</si>
  <si>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</si>
  <si>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</si>
  <si>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</si>
  <si>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</si>
  <si>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</si>
  <si>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</si>
  <si>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</si>
  <si>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</si>
  <si>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</si>
  <si>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</si>
  <si>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</si>
  <si>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</si>
  <si>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</si>
  <si>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</si>
  <si>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</si>
  <si>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</si>
  <si>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</si>
  <si>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</si>
  <si>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</si>
  <si>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</si>
  <si>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</si>
  <si>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</si>
  <si>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</si>
  <si>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</si>
  <si>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</si>
  <si>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</si>
  <si>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</si>
  <si>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</si>
  <si>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</si>
  <si>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</si>
  <si>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</si>
  <si>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</si>
  <si>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</si>
  <si>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</si>
  <si>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</si>
  <si>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</si>
  <si>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</si>
  <si>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</si>
  <si>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</si>
  <si>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</si>
  <si>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</si>
  <si>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</si>
  <si>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</si>
  <si>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</si>
  <si>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</si>
  <si>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</si>
  <si>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</si>
  <si>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</si>
  <si>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</si>
  <si>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</si>
  <si>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</si>
  <si>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</si>
  <si>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</si>
  <si>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</si>
  <si>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</si>
  <si>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</si>
  <si>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</si>
  <si>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</si>
  <si>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</si>
  <si>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</si>
  <si>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</si>
  <si>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</si>
  <si>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</si>
  <si>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</si>
  <si>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</si>
  <si>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</si>
  <si>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</si>
  <si>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</si>
  <si>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</si>
  <si>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</si>
  <si>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</si>
  <si>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</si>
  <si>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</si>
  <si>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</si>
  <si>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</si>
  <si>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</si>
  <si>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</si>
  <si>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</si>
  <si>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</si>
  <si>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</si>
  <si>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</si>
  <si>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</si>
  <si>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</si>
  <si>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</si>
  <si>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</si>
  <si>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</si>
  <si>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</si>
  <si>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</si>
  <si>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</si>
  <si>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</si>
  <si>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</si>
  <si>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</si>
  <si>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</si>
  <si>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</si>
  <si>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</si>
  <si>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</si>
  <si>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</si>
  <si>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</si>
  <si>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</si>
  <si>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</si>
  <si>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</si>
  <si>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</si>
  <si>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</si>
  <si>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</si>
  <si>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</si>
  <si>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</si>
  <si>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</si>
  <si>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</si>
  <si>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</si>
  <si>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</si>
  <si>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</si>
  <si>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</si>
  <si>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</si>
  <si>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</si>
  <si>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</si>
  <si>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</si>
  <si>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</si>
  <si>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</si>
  <si>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</si>
  <si>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</si>
  <si>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</si>
  <si>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</si>
  <si>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</si>
  <si>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</si>
  <si>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</si>
  <si>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</si>
  <si>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</si>
  <si>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</si>
  <si>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</si>
  <si>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</si>
  <si>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</si>
  <si>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</si>
  <si>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</si>
  <si>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</si>
  <si>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</si>
  <si>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</si>
  <si>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</si>
  <si>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</si>
  <si>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</si>
  <si>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</si>
  <si>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</si>
  <si>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</si>
  <si>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</si>
  <si>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</si>
  <si>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</si>
  <si>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</si>
  <si>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</si>
  <si>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</si>
  <si>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</si>
  <si>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</si>
  <si>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</si>
  <si>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</si>
  <si>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</si>
  <si>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</si>
  <si>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</si>
  <si>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</si>
  <si>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</si>
  <si>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</si>
  <si>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</si>
  <si>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</si>
  <si>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</si>
  <si>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</si>
  <si>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</si>
  <si>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</si>
  <si>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</si>
  <si>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</si>
  <si>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</si>
  <si>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</si>
  <si>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</si>
  <si>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</si>
  <si>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</si>
  <si>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</si>
  <si>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</si>
  <si>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</si>
  <si>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</si>
  <si>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</si>
  <si>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</si>
  <si>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</si>
  <si>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</si>
  <si>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</si>
  <si>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</si>
  <si>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</si>
  <si>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</si>
  <si>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</si>
  <si>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</si>
  <si>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</si>
  <si>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</si>
  <si>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</si>
  <si>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</si>
  <si>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</si>
  <si>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</si>
  <si>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</si>
  <si>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</si>
  <si>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</si>
  <si>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</si>
  <si>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</si>
  <si>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</si>
  <si>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</si>
  <si>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</si>
  <si>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</si>
  <si>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</si>
  <si>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</si>
  <si>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</si>
  <si>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</si>
  <si>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</si>
  <si>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</si>
  <si>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</si>
  <si>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</si>
  <si>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</si>
  <si>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</si>
  <si>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</si>
  <si>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</si>
  <si>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</si>
  <si>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</si>
  <si>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</si>
  <si>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</si>
  <si>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</si>
  <si>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</si>
  <si>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</si>
  <si>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</si>
  <si>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</si>
  <si>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</si>
  <si>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</si>
  <si>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</si>
  <si>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</si>
  <si>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</si>
  <si>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</si>
  <si>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</si>
  <si>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</si>
  <si>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</si>
  <si>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</si>
  <si>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</si>
  <si>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</si>
  <si>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</si>
  <si>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</si>
  <si>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</si>
  <si>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</si>
  <si>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</si>
  <si>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</si>
  <si>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</si>
  <si>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</si>
  <si>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</si>
  <si>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</si>
  <si>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</si>
  <si>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</si>
  <si>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</si>
  <si>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</si>
  <si>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</si>
  <si>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</si>
  <si>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</si>
  <si>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</si>
  <si>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</si>
  <si>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</si>
  <si>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</si>
  <si>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</si>
  <si>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</si>
  <si>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</si>
  <si>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</si>
  <si>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</si>
  <si>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</si>
  <si>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</si>
  <si>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</si>
  <si>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</si>
  <si>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</si>
  <si>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</si>
  <si>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</si>
  <si>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</si>
  <si>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</si>
  <si>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</si>
  <si>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</si>
  <si>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</si>
  <si>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</si>
  <si>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</si>
  <si>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</si>
  <si>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</si>
  <si>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</si>
  <si>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</si>
  <si>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</si>
  <si>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</si>
  <si>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</si>
  <si>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</si>
  <si>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</si>
  <si>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</si>
  <si>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</si>
  <si>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</si>
  <si>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</si>
  <si>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</si>
  <si>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</si>
  <si>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</si>
  <si>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</si>
  <si>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</si>
  <si>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</si>
  <si>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</si>
  <si>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</si>
  <si>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</si>
  <si>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</si>
  <si>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</si>
  <si>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</si>
  <si>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</si>
  <si>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</si>
  <si>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</si>
  <si>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</si>
  <si>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</si>
  <si>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</si>
  <si>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</si>
  <si>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</si>
  <si>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</si>
  <si>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</si>
  <si>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</si>
  <si>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</si>
  <si>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</si>
  <si>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</si>
  <si>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</si>
  <si>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</si>
  <si>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</si>
  <si>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</si>
  <si>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</si>
  <si>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</si>
  <si>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</si>
  <si>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</si>
  <si>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</si>
  <si>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</si>
  <si>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</si>
  <si>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</si>
  <si>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</si>
  <si>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</si>
  <si>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</si>
  <si>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</si>
  <si>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</si>
  <si>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</si>
  <si>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</si>
  <si>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</si>
  <si>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</si>
  <si>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</si>
  <si>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</si>
  <si>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</si>
  <si>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</si>
  <si>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</si>
  <si>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</si>
  <si>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</si>
  <si>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</si>
  <si>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</si>
  <si>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</si>
  <si>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</si>
  <si>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</si>
  <si>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</si>
  <si>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</si>
  <si>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</si>
  <si>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</si>
  <si>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</si>
  <si>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</si>
  <si>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</si>
  <si>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</si>
  <si>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</si>
  <si>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</si>
  <si>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</si>
  <si>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</si>
  <si>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</si>
  <si>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</si>
  <si>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</si>
  <si>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</si>
  <si>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</si>
  <si>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</si>
  <si>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</si>
  <si>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</si>
  <si>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</si>
  <si>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</si>
  <si>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</si>
  <si>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</si>
  <si>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</si>
  <si>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</si>
  <si>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</si>
  <si>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</si>
  <si>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</si>
  <si>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</si>
  <si>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</si>
  <si>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</si>
  <si>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</si>
  <si>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</si>
  <si>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</si>
  <si>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</si>
  <si>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</si>
  <si>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</si>
  <si>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</si>
  <si>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</si>
  <si>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</si>
  <si>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</si>
  <si>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</si>
  <si>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</si>
  <si>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</si>
  <si>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</si>
  <si>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</si>
  <si>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</si>
  <si>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</si>
  <si>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</si>
  <si>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</si>
  <si>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</si>
  <si>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</si>
  <si>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</si>
  <si>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</si>
  <si>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</si>
  <si>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</si>
  <si>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</si>
  <si>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</si>
  <si>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</si>
  <si>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</si>
  <si>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</si>
  <si>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</si>
  <si>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</si>
  <si>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</si>
  <si>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</si>
  <si>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</si>
  <si>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</si>
  <si>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</si>
  <si>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</si>
  <si>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</si>
  <si>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</si>
  <si>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</si>
  <si>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</si>
  <si>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</si>
  <si>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</si>
  <si>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</si>
  <si>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</si>
  <si>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</si>
  <si>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</si>
  <si>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</si>
  <si>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</si>
  <si>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</si>
  <si>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</si>
  <si>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</si>
  <si>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</si>
  <si>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</si>
  <si>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</si>
  <si>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</si>
  <si>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</si>
  <si>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</si>
  <si>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</si>
  <si>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</si>
  <si>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</si>
  <si>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</si>
  <si>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</si>
  <si>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</si>
  <si>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</si>
  <si>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</si>
  <si>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</si>
  <si>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</si>
  <si>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</si>
  <si>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</si>
  <si>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</si>
  <si>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</si>
  <si>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</si>
  <si>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</si>
  <si>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</si>
  <si>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</si>
  <si>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</si>
  <si>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</si>
  <si>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</si>
  <si>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</si>
  <si>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</si>
  <si>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</si>
  <si>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</si>
  <si>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</si>
  <si>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</si>
  <si>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</si>
  <si>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</si>
  <si>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</si>
  <si>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</si>
  <si>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</si>
  <si>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</si>
  <si>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</si>
  <si>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</si>
  <si>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</si>
  <si>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</si>
  <si>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</si>
  <si>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</si>
  <si>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</si>
  <si>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</si>
  <si>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</si>
  <si>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</si>
  <si>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</si>
  <si>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</si>
  <si>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</si>
  <si>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</si>
  <si>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</si>
  <si>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</si>
  <si>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</si>
  <si>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</si>
  <si>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</si>
  <si>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</si>
  <si>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</si>
  <si>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</si>
  <si>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</si>
  <si>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</si>
  <si>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</si>
  <si>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</si>
  <si>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</si>
  <si>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</si>
  <si>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</si>
  <si>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</si>
  <si>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</si>
  <si>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</si>
  <si>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</si>
  <si>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</si>
  <si>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</si>
  <si>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</si>
  <si>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</si>
  <si>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</si>
  <si>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</si>
  <si>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</si>
  <si>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</si>
  <si>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</si>
  <si>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</si>
  <si>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</si>
  <si>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</si>
  <si>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</si>
  <si>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</si>
  <si>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</si>
  <si>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</si>
  <si>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</si>
  <si>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</si>
  <si>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</si>
  <si>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</si>
  <si>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</si>
  <si>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</si>
  <si>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</si>
  <si>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</si>
  <si>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</si>
  <si>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</si>
  <si>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</si>
  <si>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</si>
  <si>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</si>
  <si>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</si>
  <si>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</si>
  <si>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</si>
  <si>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</si>
  <si>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</si>
  <si>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</si>
  <si>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</si>
  <si>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</si>
  <si>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</si>
  <si>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</si>
  <si>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</si>
  <si>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</si>
  <si>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</si>
  <si>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</si>
  <si>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</si>
  <si>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</si>
  <si>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</si>
  <si>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</si>
  <si>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</si>
  <si>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</si>
  <si>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</si>
  <si>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</si>
  <si>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</si>
  <si>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</si>
  <si>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</si>
  <si>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</si>
  <si>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</si>
  <si>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</si>
  <si>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</si>
  <si>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</si>
  <si>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</si>
  <si>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</si>
  <si>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</si>
  <si>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</si>
  <si>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</si>
  <si>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</si>
  <si>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</si>
  <si>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</si>
  <si>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</si>
  <si>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</si>
  <si>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</si>
  <si>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</si>
  <si>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</si>
  <si>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</si>
  <si>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</si>
  <si>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</si>
  <si>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</si>
  <si>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</si>
  <si>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</si>
  <si>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</si>
  <si>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</si>
  <si>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</si>
  <si>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</si>
  <si>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</si>
  <si>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</si>
  <si>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</si>
  <si>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</si>
  <si>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</si>
  <si>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</si>
  <si>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</si>
  <si>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</si>
  <si>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</si>
  <si>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</si>
  <si>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</si>
  <si>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</si>
  <si>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</si>
  <si>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</si>
  <si>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</si>
  <si>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</si>
  <si>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</si>
  <si>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</si>
  <si>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</si>
  <si>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</si>
  <si>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</si>
  <si>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</si>
  <si>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</si>
  <si>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</si>
  <si>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</si>
  <si>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</si>
  <si>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</si>
  <si>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</si>
  <si>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</si>
  <si>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</si>
  <si>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</si>
  <si>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</si>
  <si>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</si>
  <si>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</si>
  <si>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</si>
  <si>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</si>
  <si>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</si>
  <si>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</si>
  <si>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</si>
  <si>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</si>
  <si>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</si>
  <si>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</si>
  <si>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</si>
  <si>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</si>
  <si>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</si>
  <si>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</si>
  <si>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</si>
  <si>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</si>
  <si>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</si>
  <si>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</si>
  <si>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</si>
  <si>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</si>
  <si>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</si>
  <si>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</si>
  <si>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</si>
  <si>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</si>
  <si>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</si>
  <si>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</si>
  <si>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</si>
  <si>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</si>
  <si>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</si>
  <si>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</si>
  <si>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</si>
  <si>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</si>
  <si>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</si>
  <si>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</si>
  <si>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</si>
  <si>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</si>
  <si>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</si>
  <si>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</si>
  <si>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</si>
  <si>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</si>
  <si>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</si>
  <si>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</si>
  <si>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</si>
  <si>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</si>
  <si>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</si>
  <si>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</si>
  <si>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</si>
  <si>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</si>
  <si>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</si>
  <si>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</si>
  <si>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</si>
  <si>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</si>
  <si>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</si>
  <si>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</si>
  <si>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</si>
  <si>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</si>
  <si>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</si>
  <si>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</si>
  <si>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</si>
  <si>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</si>
  <si>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</si>
  <si>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</si>
  <si>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</si>
  <si>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</si>
  <si>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</si>
  <si>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</si>
  <si>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</si>
  <si>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</si>
  <si>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</si>
  <si>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</si>
  <si>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</si>
  <si>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</si>
  <si>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</si>
  <si>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</si>
  <si>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</si>
  <si>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</si>
  <si>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</si>
  <si>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</si>
  <si>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</si>
  <si>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</si>
  <si>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</si>
  <si>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</si>
  <si>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</si>
  <si>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</si>
  <si>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</si>
  <si>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</si>
  <si>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</si>
  <si>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</si>
  <si>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</si>
  <si>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</si>
  <si>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</si>
  <si>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</si>
  <si>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</si>
  <si>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</si>
  <si>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</si>
  <si>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</si>
  <si>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</si>
  <si>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</si>
  <si>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</si>
  <si>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</si>
  <si>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</si>
  <si>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</si>
  <si>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</si>
  <si>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</si>
  <si>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</si>
  <si>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</si>
  <si>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</si>
  <si>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</si>
  <si>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</si>
  <si>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</si>
  <si>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</si>
  <si>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</si>
  <si>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</si>
  <si>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</si>
  <si>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</si>
  <si>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</si>
  <si>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</si>
  <si>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</si>
  <si>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</si>
  <si>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</si>
  <si>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</si>
  <si>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</si>
  <si>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</si>
  <si>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</si>
  <si>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</si>
  <si>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</si>
  <si>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</si>
  <si>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</si>
  <si>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</si>
  <si>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</si>
  <si>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</si>
  <si>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</si>
  <si>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</si>
  <si>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</si>
  <si>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</si>
  <si>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</si>
  <si>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</si>
  <si>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</si>
  <si>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</si>
  <si>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</si>
  <si>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</si>
  <si>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</si>
  <si>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</si>
  <si>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</si>
  <si>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</si>
  <si>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</si>
  <si>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</si>
  <si>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</si>
  <si>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</si>
  <si>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</si>
  <si>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</si>
  <si>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</si>
  <si>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</si>
  <si>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</si>
  <si>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</si>
  <si>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</si>
  <si>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</si>
  <si>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</si>
  <si>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</si>
  <si>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</si>
  <si>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</si>
  <si>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</si>
  <si>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</si>
  <si>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</si>
  <si>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</si>
  <si>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</si>
  <si>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</si>
  <si>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</si>
  <si>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</si>
  <si>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</si>
  <si>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</si>
  <si>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</si>
  <si>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</si>
  <si>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</si>
  <si>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</si>
  <si>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</si>
  <si>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</si>
  <si>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</si>
  <si>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</si>
  <si>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</si>
  <si>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</si>
  <si>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</si>
  <si>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</si>
  <si>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</si>
  <si>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</si>
  <si>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</si>
  <si>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</si>
  <si>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</si>
  <si>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</si>
  <si>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</si>
  <si>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</si>
  <si>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</si>
  <si>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</si>
  <si>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</si>
  <si>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</si>
  <si>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</si>
  <si>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</si>
  <si>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</si>
  <si>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</si>
  <si>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</si>
  <si>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</si>
  <si>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</si>
  <si>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</si>
  <si>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</si>
  <si>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</si>
  <si>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</si>
  <si>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</si>
  <si>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</si>
  <si>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</si>
  <si>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</si>
  <si>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</si>
  <si>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</si>
  <si>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</si>
  <si>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</si>
  <si>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</si>
  <si>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</si>
  <si>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</si>
  <si>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</si>
  <si>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</si>
  <si>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</si>
  <si>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</si>
  <si>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</si>
  <si>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</si>
  <si>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</si>
  <si>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</si>
  <si>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</si>
  <si>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</si>
  <si>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</si>
  <si>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</si>
  <si>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</si>
  <si>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</si>
  <si>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</si>
  <si>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</si>
  <si>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</si>
  <si>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</si>
  <si>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</si>
  <si>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</si>
  <si>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</si>
  <si>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</si>
  <si>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</si>
  <si>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</si>
  <si>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</si>
  <si>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</si>
  <si>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</si>
  <si>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</si>
  <si>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</si>
  <si>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</si>
  <si>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</si>
  <si>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</si>
  <si>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</si>
  <si>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</si>
  <si>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</si>
  <si>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</si>
  <si>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</si>
  <si>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</si>
  <si>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</si>
  <si>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</si>
  <si>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</si>
  <si>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</si>
  <si>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</si>
  <si>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</si>
  <si>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</si>
  <si>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</si>
  <si>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</si>
  <si>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</si>
  <si>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</si>
  <si>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</si>
  <si>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</si>
  <si>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</si>
  <si>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</si>
  <si>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</si>
  <si>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</si>
  <si>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</si>
  <si>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</si>
  <si>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</si>
  <si>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</si>
  <si>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</si>
  <si>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</si>
  <si>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</si>
  <si>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</si>
  <si>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</si>
  <si>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</si>
  <si>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</si>
  <si>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</si>
  <si>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</si>
  <si>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</si>
  <si>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</si>
  <si>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</si>
  <si>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</si>
  <si>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</si>
  <si>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</si>
  <si>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</si>
  <si>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</si>
  <si>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</si>
  <si>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</si>
  <si>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</si>
  <si>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</si>
  <si>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</si>
  <si>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</si>
  <si>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</si>
  <si>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</si>
  <si>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</si>
  <si>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</si>
  <si>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</si>
  <si>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</si>
  <si>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</si>
  <si>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</si>
  <si>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</si>
  <si>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</si>
  <si>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</si>
  <si>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</si>
  <si>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</si>
  <si>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</si>
  <si>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</si>
  <si>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</si>
  <si>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</si>
  <si>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</si>
  <si>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</si>
  <si>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</si>
  <si>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</si>
  <si>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</si>
  <si>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</si>
  <si>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</si>
  <si>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</si>
  <si>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</si>
  <si>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</si>
  <si>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</si>
  <si>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</si>
  <si>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</si>
  <si>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</si>
  <si>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</si>
  <si>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</si>
  <si>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</si>
  <si>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</si>
  <si>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</si>
  <si>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</si>
  <si>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</si>
  <si>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</si>
  <si>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</si>
  <si>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</si>
  <si>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</si>
  <si>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</si>
  <si>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</si>
  <si>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</si>
  <si>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</si>
  <si>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</si>
  <si>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</si>
  <si>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</si>
  <si>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</si>
  <si>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</si>
  <si>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</si>
  <si>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</si>
  <si>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</si>
  <si>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</si>
  <si>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</si>
  <si>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</si>
  <si>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</si>
  <si>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</si>
  <si>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</si>
  <si>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</si>
  <si>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</si>
  <si>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</si>
  <si>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</si>
  <si>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</si>
  <si>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</si>
  <si>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</si>
  <si>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</si>
  <si>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</si>
  <si>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</si>
  <si>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</si>
  <si>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</si>
  <si>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</si>
  <si>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</si>
  <si>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</si>
  <si>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</si>
  <si>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</si>
  <si>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</si>
  <si>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</si>
  <si>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</si>
  <si>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</si>
  <si>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</si>
  <si>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</si>
  <si>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</si>
  <si>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</si>
  <si>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</si>
  <si>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</si>
  <si>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</si>
  <si>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</si>
  <si>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</si>
  <si>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</si>
  <si>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</si>
  <si>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</si>
  <si>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</si>
  <si>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</si>
  <si>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</si>
  <si>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</si>
  <si>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</si>
  <si>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</si>
  <si>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</si>
  <si>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</si>
  <si>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</si>
  <si>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</si>
  <si>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</si>
  <si>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</si>
  <si>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</si>
  <si>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</si>
  <si>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</si>
  <si>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</si>
  <si>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</si>
  <si>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</si>
  <si>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</si>
  <si>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</si>
  <si>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</si>
  <si>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</si>
  <si>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</si>
  <si>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</si>
  <si>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</si>
  <si>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</si>
  <si>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</si>
  <si>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</si>
  <si>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</si>
  <si>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</si>
  <si>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</si>
  <si>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</si>
  <si>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</si>
  <si>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</si>
  <si>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</si>
  <si>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</si>
  <si>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</si>
  <si>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</si>
  <si>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</si>
  <si>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</si>
  <si>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</si>
  <si>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</si>
  <si>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</si>
  <si>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</si>
  <si>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</si>
  <si>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</si>
  <si>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</si>
  <si>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</si>
  <si>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</si>
  <si>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</si>
  <si>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</si>
  <si>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</si>
  <si>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</si>
  <si>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</si>
  <si>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</si>
  <si>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</si>
  <si>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</si>
  <si>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</si>
  <si>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</si>
  <si>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</si>
  <si>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</si>
  <si>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</si>
  <si>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</si>
  <si>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</si>
  <si>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</si>
  <si>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</si>
  <si>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</si>
  <si>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</si>
  <si>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</si>
  <si>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</si>
  <si>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</si>
  <si>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</si>
  <si>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</si>
  <si>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</si>
  <si>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</si>
  <si>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</si>
  <si>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</si>
  <si>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</si>
  <si>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</si>
  <si>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</si>
  <si>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</si>
  <si>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</si>
  <si>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</si>
  <si>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</si>
  <si>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</si>
  <si>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</si>
  <si>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</si>
  <si>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</si>
  <si>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</si>
  <si>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</si>
  <si>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</si>
  <si>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</si>
  <si>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</si>
  <si>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</si>
  <si>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</si>
  <si>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</si>
  <si>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</si>
  <si>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</si>
  <si>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</si>
  <si>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</si>
  <si>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</si>
  <si>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</si>
  <si>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</si>
  <si>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</si>
  <si>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</si>
  <si>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</si>
  <si>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</si>
  <si>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</si>
  <si>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</si>
  <si>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</si>
  <si>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</si>
  <si>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</si>
  <si>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</si>
  <si>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</si>
  <si>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</si>
  <si>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</si>
  <si>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</si>
  <si>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</si>
  <si>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</si>
  <si>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</si>
  <si>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</si>
  <si>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</si>
  <si>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</si>
  <si>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</si>
  <si>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</si>
  <si>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</si>
  <si>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</si>
  <si>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</si>
  <si>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</si>
  <si>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</si>
  <si>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</si>
  <si>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</si>
  <si>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</si>
  <si>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</si>
  <si>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</si>
  <si>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</si>
  <si>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</si>
  <si>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</si>
  <si>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</si>
  <si>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</si>
  <si>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</si>
  <si>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</si>
  <si>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</si>
  <si>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</si>
  <si>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</si>
  <si>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</si>
  <si>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</si>
  <si>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</si>
  <si>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</si>
  <si>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</si>
  <si>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</si>
  <si>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</si>
  <si>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</si>
  <si>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</si>
  <si>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</si>
  <si>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</si>
  <si>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</si>
  <si>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</si>
  <si>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</si>
  <si>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</si>
  <si>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</si>
  <si>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</si>
  <si>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</si>
  <si>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</si>
  <si>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</si>
  <si>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</si>
  <si>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</si>
  <si>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</si>
  <si>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</si>
  <si>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</si>
  <si>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</si>
  <si>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</si>
  <si>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</si>
  <si>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</si>
  <si>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</si>
  <si>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</si>
  <si>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</si>
  <si>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</si>
  <si>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</si>
  <si>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</si>
  <si>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</si>
  <si>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</si>
  <si>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</si>
  <si>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</si>
  <si>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</si>
  <si>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</si>
  <si>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</si>
  <si>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</si>
  <si>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</si>
  <si>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</si>
  <si>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</si>
  <si>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</si>
  <si>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</si>
  <si>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</si>
  <si>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</si>
  <si>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</si>
  <si>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</si>
  <si>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</si>
  <si>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</si>
  <si>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</si>
  <si>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</si>
  <si>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</si>
  <si>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</si>
  <si>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</si>
  <si>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</si>
  <si>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</si>
  <si>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</si>
  <si>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</si>
  <si>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</si>
  <si>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</si>
  <si>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</si>
  <si>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</si>
  <si>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</si>
  <si>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</si>
  <si>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</si>
  <si>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</si>
  <si>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</si>
  <si>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</si>
  <si>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</si>
  <si>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</si>
  <si>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</si>
  <si>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</si>
  <si>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</si>
  <si>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</si>
  <si>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</si>
  <si>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</si>
  <si>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</si>
  <si>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</si>
  <si>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</si>
  <si>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</si>
  <si>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</si>
  <si>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</si>
  <si>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</si>
  <si>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</si>
  <si>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</si>
  <si>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</si>
  <si>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</si>
  <si>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</si>
  <si>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</si>
  <si>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</si>
  <si>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</si>
  <si>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</si>
  <si>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</si>
  <si>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</si>
  <si>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</si>
  <si>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</si>
  <si>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</si>
  <si>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</si>
  <si>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</si>
  <si>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</si>
  <si>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</si>
  <si>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</si>
  <si>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</si>
  <si>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</si>
  <si>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</si>
  <si>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</si>
  <si>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</si>
  <si>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</si>
  <si>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</si>
  <si>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</si>
  <si>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</si>
  <si>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</si>
  <si>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</si>
  <si>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</si>
  <si>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</si>
  <si>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</si>
  <si>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</si>
  <si>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</si>
  <si>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</si>
  <si>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</si>
  <si>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</si>
  <si>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</si>
  <si>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</si>
  <si>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</si>
  <si>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</si>
  <si>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</si>
  <si>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</si>
  <si>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</si>
  <si>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</si>
  <si>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</si>
  <si>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</si>
  <si>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</si>
  <si>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</si>
  <si>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</si>
  <si>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</si>
  <si>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</si>
  <si>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</si>
  <si>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</si>
  <si>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</si>
  <si>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</si>
  <si>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</si>
  <si>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</si>
  <si>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</si>
  <si>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</si>
  <si>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</si>
  <si>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</si>
  <si>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</si>
  <si>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</si>
  <si>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</si>
  <si>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</si>
  <si>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</si>
  <si>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</si>
  <si>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</si>
  <si>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</si>
  <si>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</si>
  <si>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</si>
  <si>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</si>
  <si>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</si>
  <si>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</si>
  <si>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</si>
  <si>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</si>
  <si>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</si>
  <si>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</si>
  <si>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</si>
  <si>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</si>
  <si>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</si>
  <si>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</si>
  <si>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</si>
  <si>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</si>
  <si>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</si>
  <si>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</si>
  <si>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</si>
  <si>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</si>
  <si>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</si>
  <si>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</si>
  <si>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</si>
  <si>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</si>
  <si>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</si>
  <si>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</si>
  <si>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</si>
  <si>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</si>
  <si>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</si>
  <si>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</si>
  <si>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</si>
  <si>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</si>
  <si>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</si>
  <si>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</si>
  <si>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</si>
  <si>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</si>
  <si>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</si>
  <si>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</si>
  <si>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</si>
  <si>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</si>
  <si>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</si>
  <si>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</si>
  <si>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</si>
  <si>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</si>
  <si>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</si>
  <si>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</si>
  <si>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</si>
  <si>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</si>
  <si>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</si>
  <si>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</si>
  <si>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</si>
  <si>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</si>
  <si>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</si>
  <si>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</si>
  <si>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</si>
  <si>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</si>
  <si>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</si>
  <si>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</si>
  <si>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</si>
  <si>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</si>
  <si>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</si>
  <si>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</si>
  <si>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</si>
  <si>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</si>
  <si>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</si>
  <si>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</si>
  <si>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</si>
  <si>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</si>
  <si>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</si>
  <si>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</si>
  <si>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</si>
  <si>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</si>
  <si>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</si>
  <si>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</si>
  <si>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</si>
  <si>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</si>
  <si>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</si>
  <si>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</si>
  <si>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</si>
  <si>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</si>
  <si>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</si>
  <si>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</si>
  <si>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</si>
  <si>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</si>
  <si>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</si>
  <si>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</si>
  <si>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</si>
  <si>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</si>
  <si>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</si>
  <si>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</si>
  <si>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</si>
  <si>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</si>
  <si>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</si>
  <si>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</si>
  <si>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</si>
  <si>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</si>
  <si>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</si>
  <si>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</si>
  <si>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</si>
  <si>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</si>
  <si>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</si>
  <si>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</si>
  <si>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</si>
  <si>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</si>
  <si>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</si>
  <si>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</si>
  <si>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</si>
  <si>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</si>
  <si>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</si>
  <si>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</si>
  <si>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</si>
  <si>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</si>
  <si>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</si>
  <si>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</si>
  <si>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</si>
  <si>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</si>
  <si>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</si>
  <si>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</si>
  <si>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</si>
  <si>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</si>
  <si>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</si>
  <si>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</si>
  <si>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</si>
  <si>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</si>
  <si>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</si>
  <si>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</si>
  <si>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</si>
  <si>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</si>
  <si>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</si>
  <si>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</si>
  <si>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</si>
  <si>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</si>
  <si>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</si>
  <si>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</si>
  <si>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</si>
  <si>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</si>
  <si>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</si>
  <si>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</si>
  <si>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</si>
  <si>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</si>
  <si>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</si>
  <si>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</si>
  <si>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</si>
  <si>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</si>
  <si>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</si>
  <si>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</si>
  <si>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</si>
  <si>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</si>
  <si>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</si>
  <si>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</si>
  <si>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</si>
  <si>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</si>
  <si>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</si>
  <si>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</si>
  <si>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</si>
  <si>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</si>
  <si>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</si>
  <si>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</si>
  <si>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</si>
  <si>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</si>
  <si>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</si>
  <si>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</si>
  <si>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</si>
  <si>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</si>
  <si>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</si>
  <si>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</si>
  <si>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</si>
  <si>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</si>
  <si>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</si>
  <si>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</si>
  <si>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</si>
  <si>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</si>
  <si>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</si>
  <si>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</si>
  <si>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</si>
  <si>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</si>
  <si>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</si>
  <si>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</si>
  <si>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</si>
  <si>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</si>
  <si>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</si>
  <si>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</si>
  <si>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</si>
  <si>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</si>
  <si>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</si>
  <si>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</si>
  <si>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</si>
  <si>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</si>
  <si>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</si>
  <si>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</si>
  <si>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</si>
  <si>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</si>
  <si>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</si>
  <si>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</si>
  <si>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</si>
  <si>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</si>
  <si>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</si>
  <si>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</si>
  <si>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</si>
  <si>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</si>
  <si>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</si>
  <si>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</si>
  <si>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</si>
  <si>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</si>
  <si>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</si>
  <si>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</si>
  <si>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</si>
  <si>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</si>
  <si>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</si>
  <si>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</si>
  <si>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</si>
  <si>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</si>
  <si>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</si>
  <si>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</si>
  <si>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</si>
  <si>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</si>
  <si>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</si>
  <si>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</si>
  <si>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</si>
  <si>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</si>
  <si>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</si>
  <si>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</si>
  <si>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</si>
  <si>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</si>
  <si>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</si>
  <si>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</si>
  <si>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</si>
  <si>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</si>
  <si>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</si>
  <si>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</si>
  <si>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</si>
  <si>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</si>
  <si>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</si>
  <si>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</si>
  <si>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</si>
  <si>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</si>
  <si>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</si>
  <si>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</si>
  <si>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</si>
  <si>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</si>
  <si>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</si>
  <si>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</si>
  <si>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</si>
  <si>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</si>
  <si>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</si>
  <si>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</si>
  <si>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</si>
  <si>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</si>
  <si>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</si>
  <si>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</si>
  <si>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</si>
  <si>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</si>
  <si>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</si>
  <si>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</si>
  <si>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</si>
  <si>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</si>
  <si>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</si>
  <si>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</si>
  <si>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</si>
  <si>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</si>
  <si>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</si>
  <si>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</si>
  <si>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</si>
  <si>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</si>
  <si>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</si>
  <si>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</si>
  <si>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</si>
  <si>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</si>
  <si>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</si>
  <si>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</si>
  <si>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</si>
  <si>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</si>
  <si>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</si>
  <si>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</si>
  <si>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</si>
  <si>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</si>
  <si>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</si>
  <si>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</si>
  <si>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</si>
  <si>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</si>
  <si>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</si>
  <si>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</si>
  <si>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</si>
  <si>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</si>
  <si>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</si>
  <si>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</si>
  <si>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</si>
  <si>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</si>
  <si>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</si>
  <si>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</si>
  <si>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</si>
  <si>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</si>
  <si>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</si>
  <si>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</si>
  <si>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</si>
  <si>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</si>
  <si>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</si>
  <si>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</si>
  <si>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</si>
  <si>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</si>
  <si>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</si>
  <si>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</si>
  <si>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</si>
  <si>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</si>
  <si>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</si>
  <si>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</si>
  <si>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</si>
  <si>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</si>
  <si>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</si>
  <si>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</si>
  <si>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</si>
  <si>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</si>
  <si>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</si>
  <si>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</si>
  <si>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</si>
  <si>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</si>
  <si>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</si>
  <si>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</si>
  <si>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</si>
  <si>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</si>
  <si>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</si>
  <si>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</si>
  <si>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</si>
  <si>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</si>
  <si>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</si>
  <si>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</si>
  <si>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</si>
  <si>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</si>
  <si>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</si>
  <si>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</si>
  <si>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</si>
  <si>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</si>
  <si>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</si>
  <si>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</si>
  <si>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</si>
  <si>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</si>
  <si>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</si>
  <si>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</si>
  <si>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</si>
  <si>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</si>
  <si>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</si>
  <si>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</si>
  <si>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</si>
  <si>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</si>
  <si>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</si>
  <si>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</si>
  <si>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</si>
  <si>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</si>
  <si>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</si>
  <si>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</si>
  <si>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</si>
  <si>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</si>
  <si>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</si>
  <si>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</si>
  <si>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</si>
  <si>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</si>
  <si>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</si>
  <si>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</si>
  <si>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</si>
  <si>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</si>
  <si>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</si>
  <si>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</si>
  <si>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</si>
  <si>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</si>
  <si>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</si>
  <si>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</si>
  <si>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</si>
  <si>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</si>
  <si>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</si>
  <si>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</si>
  <si>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</si>
  <si>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</si>
  <si>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</si>
  <si>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</si>
  <si>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</si>
  <si>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</si>
  <si>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</si>
  <si>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</si>
  <si>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</si>
  <si>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</si>
  <si>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</si>
  <si>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</si>
  <si>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</si>
  <si>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</si>
  <si>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</si>
  <si>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</si>
  <si>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</si>
  <si>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</si>
  <si>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</si>
  <si>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</si>
  <si>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</si>
  <si>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</si>
  <si>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</si>
  <si>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</si>
  <si>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</si>
  <si>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</si>
  <si>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</si>
  <si>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</si>
  <si>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</si>
  <si>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</si>
  <si>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</si>
  <si>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</si>
  <si>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</si>
  <si>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</si>
  <si>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</si>
  <si>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</si>
  <si>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</si>
  <si>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</si>
  <si>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</si>
  <si>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</si>
  <si>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</si>
  <si>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</si>
  <si>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</si>
  <si>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</si>
  <si>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</si>
  <si>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</si>
  <si>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</si>
  <si>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</si>
  <si>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</si>
  <si>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</si>
  <si>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</si>
  <si>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</si>
  <si>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</si>
  <si>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</si>
  <si>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</si>
  <si>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</si>
  <si>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</si>
  <si>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</si>
  <si>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</si>
  <si>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</si>
  <si>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</si>
  <si>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</si>
  <si>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</si>
  <si>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</si>
  <si>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</si>
  <si>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</si>
  <si>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</si>
  <si>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</si>
  <si>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</si>
  <si>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</si>
  <si>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</si>
  <si>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</si>
  <si>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</si>
  <si>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</si>
  <si>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</si>
  <si>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</si>
  <si>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</si>
  <si>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</si>
  <si>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</si>
  <si>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</si>
  <si>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</si>
  <si>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</si>
  <si>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</si>
  <si>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</si>
  <si>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</si>
  <si>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</si>
  <si>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</si>
  <si>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</si>
  <si>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</si>
  <si>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</si>
  <si>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</si>
  <si>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</si>
  <si>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</si>
  <si>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</si>
  <si>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</si>
  <si>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</si>
  <si>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</si>
  <si>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</si>
  <si>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</si>
  <si>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</si>
  <si>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</si>
  <si>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</si>
  <si>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</si>
  <si>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</si>
  <si>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</si>
  <si>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</si>
  <si>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</si>
  <si>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</si>
  <si>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</si>
  <si>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</si>
  <si>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</si>
  <si>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</si>
  <si>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</si>
  <si>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</si>
  <si>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</si>
  <si>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</si>
  <si>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</si>
  <si>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</si>
  <si>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</si>
  <si>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</si>
  <si>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</si>
  <si>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</si>
  <si>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</si>
  <si>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</si>
  <si>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</si>
  <si>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</si>
  <si>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</si>
  <si>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</si>
  <si>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</si>
  <si>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</si>
  <si>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</si>
  <si>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</si>
  <si>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</si>
  <si>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</si>
  <si>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</si>
  <si>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</si>
  <si>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</si>
  <si>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</si>
  <si>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</si>
  <si>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</si>
  <si>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</si>
  <si>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</si>
  <si>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</si>
  <si>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</si>
  <si>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</si>
  <si>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</si>
  <si>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</si>
  <si>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</si>
  <si>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</si>
  <si>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</si>
  <si>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</si>
  <si>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</si>
  <si>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</si>
  <si>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</si>
  <si>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</si>
  <si>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</si>
  <si>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</si>
  <si>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</si>
  <si>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</si>
  <si>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</si>
  <si>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</si>
  <si>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</si>
  <si>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</si>
  <si>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</si>
  <si>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</si>
  <si>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</si>
  <si>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</si>
  <si>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</si>
  <si>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</si>
  <si>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</si>
  <si>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</si>
  <si>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</si>
  <si>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</si>
  <si>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</si>
  <si>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</si>
  <si>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</si>
  <si>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</si>
  <si>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</si>
  <si>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</si>
  <si>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</si>
  <si>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</si>
  <si>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</si>
  <si>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</si>
  <si>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</si>
  <si>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</si>
  <si>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</si>
  <si>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</si>
  <si>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</si>
  <si>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</si>
  <si>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</si>
  <si>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</si>
  <si>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</si>
  <si>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</si>
  <si>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</si>
  <si>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</si>
  <si>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</si>
  <si>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</si>
  <si>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</si>
  <si>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</si>
  <si>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</si>
  <si>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</si>
  <si>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</si>
  <si>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</si>
  <si>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</si>
  <si>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</si>
  <si>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</si>
  <si>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</si>
  <si>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</si>
  <si>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</si>
  <si>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</si>
  <si>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</si>
  <si>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</si>
  <si>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</si>
  <si>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</si>
  <si>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</si>
  <si>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</si>
  <si>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</si>
  <si>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</si>
  <si>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</si>
  <si>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</si>
  <si>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</si>
  <si>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</si>
  <si>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</si>
  <si>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</si>
  <si>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</si>
  <si>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</si>
  <si>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</si>
  <si>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</si>
  <si>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</si>
  <si>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</si>
  <si>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</si>
  <si>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</si>
  <si>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</si>
  <si>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</si>
  <si>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</si>
  <si>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</si>
  <si>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</si>
  <si>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</si>
  <si>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</si>
  <si>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</si>
  <si>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</si>
  <si>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</si>
  <si>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</si>
  <si>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</si>
  <si>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</si>
  <si>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</si>
  <si>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</si>
  <si>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</si>
  <si>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</si>
  <si>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</si>
  <si>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</si>
  <si>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</si>
  <si>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</si>
  <si>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</si>
  <si>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</si>
  <si>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</si>
  <si>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</si>
  <si>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</si>
  <si>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</si>
  <si>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</si>
  <si>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</si>
  <si>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</si>
  <si>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</si>
  <si>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</si>
  <si>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</si>
  <si>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</si>
  <si>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</si>
  <si>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</si>
  <si>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</si>
  <si>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</si>
  <si>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</si>
  <si>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</si>
  <si>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</si>
  <si>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</si>
  <si>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</si>
  <si>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</si>
  <si>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</si>
  <si>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</si>
  <si>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</si>
  <si>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</si>
  <si>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</si>
  <si>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</si>
  <si>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</si>
  <si>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</si>
  <si>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</si>
  <si>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</si>
  <si>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</si>
  <si>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</si>
  <si>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</si>
  <si>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</si>
  <si>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</si>
  <si>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</si>
  <si>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</si>
  <si>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</si>
  <si>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</si>
  <si>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</si>
  <si>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</si>
  <si>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</si>
  <si>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</si>
  <si>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</si>
  <si>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</si>
  <si>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</si>
  <si>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</si>
  <si>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</si>
  <si>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</si>
  <si>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</si>
  <si>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</si>
  <si>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</si>
  <si>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</si>
  <si>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</si>
  <si>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</si>
  <si>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</si>
  <si>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</si>
  <si>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</si>
  <si>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</si>
  <si>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</si>
  <si>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</si>
  <si>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</si>
  <si>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</si>
  <si>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</si>
  <si>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</si>
  <si>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</si>
  <si>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</si>
  <si>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</si>
  <si>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</si>
  <si>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</si>
  <si>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</si>
  <si>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</si>
  <si>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</si>
  <si>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</si>
  <si>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</si>
  <si>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</si>
  <si>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</si>
  <si>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</si>
  <si>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</si>
  <si>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</si>
  <si>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</si>
  <si>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</si>
  <si>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</si>
  <si>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</si>
  <si>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</si>
  <si>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</si>
  <si>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</si>
  <si>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</si>
  <si>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</si>
  <si>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</si>
  <si>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</si>
  <si>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</si>
  <si>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</si>
  <si>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</si>
  <si>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</si>
  <si>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</si>
  <si>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</si>
  <si>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</si>
  <si>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</si>
  <si>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</si>
  <si>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</si>
  <si>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</si>
  <si>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</si>
  <si>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</si>
  <si>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</si>
  <si>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</si>
  <si>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</si>
  <si>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</si>
  <si>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</si>
  <si>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</si>
  <si>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</si>
  <si>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</si>
  <si>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</si>
  <si>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</si>
  <si>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</si>
  <si>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</si>
  <si>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</si>
  <si>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</si>
  <si>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</si>
  <si>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</si>
  <si>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</si>
  <si>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</si>
  <si>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</si>
  <si>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</si>
  <si>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</si>
  <si>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</si>
  <si>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</si>
  <si>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</si>
  <si>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</si>
  <si>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</si>
  <si>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</si>
  <si>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</si>
  <si>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</si>
  <si>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</si>
  <si>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</si>
  <si>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</si>
  <si>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</si>
  <si>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</si>
  <si>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</si>
  <si>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</si>
  <si>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</si>
  <si>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</si>
  <si>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</si>
  <si>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</si>
  <si>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</si>
  <si>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</si>
  <si>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</si>
  <si>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</si>
  <si>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</si>
  <si>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</si>
  <si>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</si>
  <si>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</si>
  <si>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</si>
  <si>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</si>
  <si>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</si>
  <si>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</si>
  <si>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</si>
  <si>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</si>
  <si>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</si>
  <si>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</si>
  <si>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</si>
  <si>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</si>
  <si>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</si>
  <si>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</si>
  <si>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</si>
  <si>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</si>
  <si>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</si>
  <si>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</si>
  <si>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</si>
  <si>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</si>
  <si>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</si>
  <si>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</si>
  <si>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</si>
  <si>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</si>
  <si>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</si>
  <si>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</si>
  <si>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</si>
  <si>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</si>
  <si>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</si>
  <si>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</si>
  <si>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</si>
  <si>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</si>
  <si>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</si>
  <si>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</si>
  <si>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</si>
  <si>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</si>
  <si>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</si>
  <si>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</si>
  <si>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</si>
  <si>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</si>
  <si>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</si>
  <si>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</si>
  <si>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</si>
  <si>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</si>
  <si>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</si>
  <si>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</si>
  <si>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</si>
  <si>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</si>
  <si>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</si>
  <si>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</si>
  <si>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</si>
  <si>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</si>
  <si>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</si>
  <si>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</si>
  <si>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</si>
  <si>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</si>
  <si>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</si>
  <si>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</si>
  <si>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</si>
  <si>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</si>
  <si>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</si>
  <si>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</si>
  <si>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</si>
  <si>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</si>
  <si>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</si>
  <si>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</si>
  <si>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</si>
  <si>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</si>
  <si>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</si>
  <si>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</si>
  <si>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</si>
  <si>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</si>
  <si>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</si>
  <si>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</si>
  <si>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</si>
  <si>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</si>
  <si>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</si>
  <si>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</si>
  <si>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</si>
  <si>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</si>
  <si>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</si>
  <si>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</si>
  <si>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</si>
  <si>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</si>
  <si>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</si>
  <si>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</si>
  <si>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</si>
  <si>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</si>
  <si>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</si>
  <si>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</si>
  <si>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</si>
  <si>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</si>
  <si>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</si>
  <si>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</si>
  <si>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</si>
  <si>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</si>
  <si>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</si>
  <si>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</si>
  <si>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</si>
  <si>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</si>
  <si>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</si>
  <si>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</si>
  <si>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</si>
  <si>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</si>
  <si>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</si>
  <si>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</si>
  <si>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</si>
  <si>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</si>
  <si>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</si>
  <si>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</si>
  <si>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</si>
  <si>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</si>
  <si>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</si>
  <si>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</si>
  <si>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</si>
  <si>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</si>
  <si>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</si>
  <si>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</si>
  <si>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</si>
  <si>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</si>
  <si>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</si>
  <si>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</si>
  <si>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</si>
  <si>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</si>
  <si>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</si>
  <si>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</si>
  <si>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</si>
  <si>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</si>
  <si>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</si>
  <si>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</si>
  <si>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</si>
  <si>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</si>
  <si>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</si>
  <si>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</si>
  <si>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</si>
  <si>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</si>
  <si>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</si>
  <si>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</si>
  <si>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</si>
  <si>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</si>
  <si>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</si>
  <si>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</si>
  <si>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</si>
  <si>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</si>
  <si>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</si>
  <si>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</si>
  <si>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</si>
  <si>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</si>
  <si>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</si>
  <si>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</si>
  <si>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</si>
  <si>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</si>
  <si>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</si>
  <si>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</si>
  <si>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</si>
  <si>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</si>
  <si>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</si>
  <si>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</si>
  <si>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</si>
  <si>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</si>
  <si>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</si>
  <si>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</si>
  <si>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</si>
  <si>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</si>
  <si>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</si>
  <si>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</si>
  <si>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</si>
  <si>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</si>
  <si>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</si>
  <si>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</si>
  <si>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</si>
  <si>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</si>
  <si>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</si>
  <si>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</si>
  <si>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</si>
  <si>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</si>
  <si>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</si>
  <si>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</si>
  <si>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</si>
  <si>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</si>
  <si>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</si>
  <si>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</si>
  <si>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</si>
  <si>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</si>
  <si>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</si>
  <si>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</si>
  <si>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</si>
  <si>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</si>
  <si>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</si>
  <si>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</si>
  <si>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</si>
  <si>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</si>
  <si>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</si>
  <si>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</si>
  <si>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</si>
  <si>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</si>
  <si>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</si>
  <si>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</si>
  <si>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</si>
  <si>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</si>
  <si>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</si>
  <si>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</si>
  <si>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</si>
  <si>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</si>
  <si>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</si>
  <si>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</si>
  <si>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</si>
  <si>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</si>
  <si>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</si>
  <si>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</si>
  <si>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</si>
  <si>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</si>
  <si>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</si>
  <si>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</si>
  <si>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</si>
  <si>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</si>
  <si>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</si>
  <si>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</si>
  <si>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</si>
  <si>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</si>
  <si>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</si>
  <si>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</si>
  <si>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</si>
  <si>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</si>
  <si>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</si>
  <si>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</si>
  <si>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</si>
  <si>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</si>
  <si>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</si>
  <si>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</si>
  <si>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</si>
  <si>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</si>
  <si>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</si>
  <si>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</si>
  <si>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</si>
  <si>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</si>
  <si>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</si>
  <si>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</si>
  <si>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</si>
  <si>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</si>
  <si>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</si>
  <si>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</si>
  <si>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</si>
  <si>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</si>
  <si>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</si>
  <si>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</si>
  <si>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</si>
  <si>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</si>
  <si>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</si>
  <si>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</si>
  <si>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</si>
  <si>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</si>
  <si>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</si>
  <si>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</si>
  <si>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</si>
  <si>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</si>
  <si>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</si>
  <si>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</si>
  <si>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</si>
  <si>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</si>
  <si>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</si>
  <si>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</si>
  <si>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</si>
  <si>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</si>
  <si>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</si>
  <si>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</si>
  <si>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</si>
  <si>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</si>
  <si>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</si>
  <si>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</si>
  <si>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</si>
  <si>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</si>
  <si>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</si>
  <si>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</si>
  <si>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</si>
  <si>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</si>
  <si>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</si>
  <si>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</si>
  <si>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</si>
  <si>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</si>
  <si>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</si>
  <si>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</si>
  <si>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</si>
  <si>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</si>
  <si>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</si>
  <si>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</si>
  <si>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</si>
  <si>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</si>
  <si>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</si>
  <si>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</si>
  <si>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</si>
  <si>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</si>
  <si>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</si>
  <si>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</si>
  <si>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</si>
  <si>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</si>
  <si>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</si>
  <si>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</si>
  <si>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</si>
  <si>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</si>
  <si>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</si>
  <si>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</si>
  <si>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</si>
  <si>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</si>
  <si>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</si>
  <si>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</si>
  <si>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</si>
  <si>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</si>
  <si>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</si>
  <si>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</si>
  <si>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</si>
  <si>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</si>
  <si>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</si>
  <si>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</si>
  <si>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</si>
  <si>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</si>
  <si>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</si>
  <si>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</si>
  <si>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</si>
  <si>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</si>
  <si>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</si>
  <si>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</si>
  <si>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</si>
  <si>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</si>
  <si>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</si>
  <si>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</si>
  <si>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</si>
  <si>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</si>
  <si>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</si>
  <si>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</si>
  <si>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</si>
  <si>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</si>
  <si>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</si>
  <si>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</si>
  <si>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</si>
  <si>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</si>
  <si>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</si>
  <si>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</si>
  <si>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</si>
  <si>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</si>
  <si>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</si>
  <si>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</si>
  <si>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</si>
  <si>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</si>
  <si>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</si>
  <si>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</si>
  <si>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</si>
  <si>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</si>
  <si>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</si>
  <si>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</si>
  <si>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</si>
  <si>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</si>
  <si>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</si>
  <si>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</si>
  <si>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</si>
  <si>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</si>
  <si>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</si>
  <si>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</si>
  <si>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</si>
  <si>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</si>
  <si>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</si>
  <si>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</si>
  <si>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</si>
  <si>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</si>
  <si>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</si>
  <si>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</si>
  <si>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</si>
  <si>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</si>
  <si>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</si>
  <si>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</si>
  <si>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</si>
  <si>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</si>
  <si>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</si>
  <si>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</si>
  <si>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</si>
  <si>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</si>
  <si>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</si>
  <si>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</si>
  <si>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</si>
  <si>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</si>
  <si>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</si>
  <si>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</si>
  <si>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</si>
  <si>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</si>
  <si>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</si>
  <si>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</si>
  <si>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</si>
  <si>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</si>
  <si>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</si>
  <si>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</si>
  <si>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</si>
  <si>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</si>
  <si>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</si>
  <si>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</si>
  <si>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</si>
  <si>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</si>
  <si>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</si>
  <si>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</si>
  <si>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</si>
  <si>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</si>
  <si>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</si>
  <si>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</si>
  <si>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</si>
  <si>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</si>
  <si>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</si>
  <si>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</si>
  <si>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</si>
  <si>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</si>
  <si>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</si>
  <si>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</si>
  <si>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</si>
  <si>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</si>
  <si>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</si>
  <si>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</si>
  <si>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</si>
  <si>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</si>
  <si>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</si>
  <si>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</si>
  <si>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</si>
  <si>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</si>
  <si>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</si>
  <si>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</si>
  <si>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</si>
  <si>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</si>
  <si>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</si>
  <si>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</si>
  <si>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</si>
  <si>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</si>
  <si>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</si>
  <si>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</si>
  <si>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</si>
  <si>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</si>
  <si>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</si>
  <si>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</si>
  <si>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</si>
  <si>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</si>
  <si>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</si>
  <si>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</si>
  <si>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</si>
  <si>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</si>
  <si>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</si>
  <si>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</si>
  <si>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</si>
  <si>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</si>
  <si>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</si>
  <si>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</si>
  <si>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</si>
  <si>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</si>
  <si>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</si>
  <si>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</si>
  <si>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</si>
  <si>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</si>
  <si>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</si>
  <si>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</si>
  <si>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</si>
  <si>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</si>
  <si>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</si>
  <si>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</si>
  <si>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</si>
  <si>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</si>
  <si>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</si>
  <si>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</si>
  <si>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</si>
  <si>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</si>
  <si>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</si>
  <si>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</si>
  <si>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</si>
  <si>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</si>
  <si>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</si>
  <si>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</si>
  <si>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</si>
  <si>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</si>
  <si>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</si>
  <si>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</si>
  <si>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</si>
  <si>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</si>
  <si>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</si>
  <si>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</si>
  <si>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</si>
  <si>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</si>
  <si>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</si>
  <si>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</si>
  <si>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</si>
  <si>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</si>
  <si>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</si>
  <si>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</si>
  <si>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</si>
  <si>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</si>
  <si>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</si>
  <si>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</si>
  <si>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</si>
  <si>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</si>
  <si>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</si>
  <si>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</si>
  <si>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</si>
  <si>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</si>
  <si>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</si>
  <si>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</si>
  <si>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</si>
  <si>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</si>
  <si>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</si>
  <si>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</si>
  <si>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</si>
  <si>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</si>
  <si>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</si>
  <si>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</si>
  <si>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</si>
  <si>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</si>
  <si>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</si>
  <si>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</si>
  <si>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</si>
  <si>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</si>
  <si>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</si>
  <si>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</si>
  <si>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</si>
  <si>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</si>
  <si>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</si>
  <si>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</si>
  <si>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</si>
  <si>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</si>
  <si>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</si>
  <si>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</si>
  <si>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</si>
  <si>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</si>
  <si>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</si>
  <si>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</si>
  <si>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</si>
  <si>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</si>
  <si>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</si>
  <si>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</si>
  <si>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</si>
  <si>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</si>
  <si>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</si>
  <si>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</si>
  <si>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</si>
  <si>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</si>
  <si>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</si>
  <si>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</si>
  <si>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</si>
  <si>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</si>
  <si>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</si>
  <si>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</si>
  <si>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</si>
  <si>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</si>
  <si>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</si>
  <si>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</si>
  <si>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</si>
  <si>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</si>
  <si>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</si>
  <si>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</si>
  <si>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</si>
  <si>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</si>
  <si>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</si>
  <si>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</si>
  <si>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</si>
  <si>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</si>
  <si>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</si>
  <si>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</si>
  <si>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</si>
  <si>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</si>
  <si>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</si>
  <si>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</si>
  <si>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</si>
  <si>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</si>
  <si>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</si>
  <si>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</si>
  <si>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</si>
  <si>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</si>
  <si>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</si>
  <si>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</si>
  <si>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</si>
  <si>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</si>
  <si>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</si>
  <si>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</si>
  <si>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</si>
  <si>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</si>
  <si>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</si>
  <si>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</si>
  <si>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</si>
  <si>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</si>
  <si>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</si>
  <si>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</si>
  <si>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</si>
  <si>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</si>
  <si>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</si>
  <si>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</si>
  <si>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</si>
  <si>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</si>
  <si>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</si>
  <si>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</si>
  <si>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</si>
  <si>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</si>
  <si>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</si>
  <si>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</si>
  <si>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</si>
  <si>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</si>
  <si>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</si>
  <si>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</si>
  <si>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</si>
  <si>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</si>
  <si>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</si>
  <si>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</si>
  <si>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</si>
  <si>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</si>
  <si>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</si>
  <si>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</si>
  <si>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</si>
  <si>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</si>
  <si>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</si>
  <si>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</si>
  <si>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</si>
  <si>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</si>
  <si>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</si>
  <si>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</si>
  <si>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</si>
  <si>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</si>
  <si>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</si>
  <si>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</si>
  <si>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</si>
  <si>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</si>
  <si>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</si>
  <si>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</si>
  <si>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</si>
  <si>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</si>
  <si>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</si>
  <si>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</si>
  <si>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</si>
  <si>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</si>
  <si>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</si>
  <si>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</si>
  <si>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</si>
  <si>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</si>
  <si>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</si>
  <si>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</si>
  <si>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</si>
  <si>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</si>
  <si>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</si>
  <si>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</si>
  <si>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</si>
  <si>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</si>
  <si>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</si>
  <si>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</si>
  <si>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</si>
  <si>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</si>
  <si>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</si>
  <si>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</si>
  <si>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</si>
  <si>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</si>
  <si>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</si>
  <si>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</si>
  <si>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</si>
  <si>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</si>
  <si>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</si>
  <si>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</si>
  <si>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</si>
  <si>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</si>
  <si>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</si>
  <si>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</si>
  <si>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</si>
  <si>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</si>
  <si>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</si>
  <si>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</si>
  <si>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</si>
  <si>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</si>
  <si>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</si>
  <si>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</si>
  <si>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</si>
  <si>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</si>
  <si>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</si>
  <si>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</si>
  <si>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</si>
  <si>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</si>
  <si>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</si>
  <si>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</si>
  <si>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</si>
  <si>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</si>
  <si>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</si>
  <si>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</si>
  <si>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</si>
  <si>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</si>
  <si>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</si>
  <si>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</si>
  <si>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</si>
  <si>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</si>
  <si>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</si>
  <si>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</si>
  <si>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</si>
  <si>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</si>
  <si>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</si>
  <si>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</si>
  <si>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</si>
  <si>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</si>
  <si>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</si>
  <si>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</si>
  <si>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</si>
  <si>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</si>
  <si>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</si>
  <si>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</si>
  <si>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</si>
  <si>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</si>
  <si>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</si>
  <si>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</si>
  <si>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</si>
  <si>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</si>
  <si>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</si>
  <si>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</si>
  <si>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</si>
  <si>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</si>
  <si>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</si>
  <si>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</si>
  <si>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</si>
  <si>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</si>
  <si>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</si>
  <si>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</si>
  <si>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</si>
  <si>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</si>
  <si>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</si>
  <si>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</si>
  <si>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</si>
  <si>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</si>
  <si>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</si>
  <si>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</si>
  <si>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</si>
  <si>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</si>
  <si>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</si>
  <si>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</si>
  <si>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</si>
  <si>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</si>
  <si>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</si>
  <si>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</si>
  <si>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</si>
  <si>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</si>
  <si>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</si>
  <si>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</si>
  <si>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</si>
  <si>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</si>
  <si>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</si>
  <si>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</si>
  <si>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</si>
  <si>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</si>
  <si>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</si>
  <si>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</si>
  <si>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</si>
  <si>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</si>
  <si>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</si>
  <si>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</si>
  <si>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</si>
  <si>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</si>
  <si>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</si>
  <si>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</si>
  <si>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</si>
  <si>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</si>
  <si>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</si>
  <si>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</si>
  <si>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</si>
  <si>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</si>
  <si>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</si>
  <si>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</si>
  <si>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</si>
  <si>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</si>
  <si>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</si>
  <si>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</si>
  <si>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</si>
  <si>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</si>
  <si>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</si>
  <si>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</si>
  <si>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</si>
  <si>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</si>
  <si>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</si>
  <si>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</si>
  <si>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</si>
  <si>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</si>
  <si>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</si>
  <si>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</si>
  <si>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</si>
  <si>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</si>
  <si>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</si>
  <si>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</si>
  <si>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</si>
  <si>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</si>
  <si>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</si>
  <si>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</si>
  <si>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</si>
  <si>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</si>
  <si>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</si>
  <si>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</si>
  <si>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</si>
  <si>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</si>
  <si>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</si>
  <si>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</si>
  <si>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</si>
  <si>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</si>
  <si>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</si>
  <si>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</si>
  <si>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</si>
  <si>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</si>
  <si>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</si>
  <si>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</si>
  <si>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</si>
  <si>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</si>
  <si>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</si>
  <si>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</si>
  <si>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</si>
  <si>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</si>
  <si>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</si>
  <si>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</si>
  <si>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</si>
  <si>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</si>
  <si>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</si>
  <si>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</si>
  <si>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</si>
  <si>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</si>
  <si>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</si>
  <si>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</si>
  <si>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</si>
  <si>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</si>
  <si>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</si>
  <si>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</si>
  <si>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</si>
  <si>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</si>
  <si>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</si>
  <si>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</si>
  <si>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</si>
  <si>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</si>
  <si>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</si>
  <si>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</si>
  <si>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</si>
  <si>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</si>
  <si>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</si>
  <si>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</si>
  <si>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</si>
  <si>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</si>
  <si>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</si>
  <si>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</si>
  <si>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</si>
  <si>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</si>
  <si>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</si>
  <si>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</si>
  <si>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</si>
  <si>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</si>
  <si>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</si>
  <si>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</si>
  <si>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</si>
  <si>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</si>
  <si>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</si>
  <si>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</si>
  <si>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</si>
  <si>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</si>
  <si>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</si>
  <si>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</si>
  <si>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</si>
  <si>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</si>
  <si>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</si>
  <si>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</si>
  <si>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</si>
  <si>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</si>
  <si>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</si>
  <si>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</si>
  <si>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</si>
  <si>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</si>
  <si>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</si>
  <si>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</si>
  <si>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</si>
  <si>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</si>
  <si>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</si>
  <si>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</si>
  <si>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</si>
  <si>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</si>
  <si>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</si>
  <si>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</si>
  <si>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</si>
  <si>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</si>
  <si>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</si>
  <si>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</si>
  <si>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</si>
  <si>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</si>
  <si>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</si>
  <si>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</si>
  <si>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</si>
  <si>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</si>
  <si>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</si>
  <si>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</si>
  <si>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</si>
  <si>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</si>
  <si>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</si>
  <si>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</si>
  <si>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</si>
  <si>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</si>
  <si>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</si>
  <si>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</si>
  <si>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</si>
  <si>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</si>
  <si>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</si>
  <si>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</si>
  <si>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</si>
  <si>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</si>
  <si>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</si>
  <si>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</si>
  <si>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</si>
  <si>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</si>
  <si>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</si>
  <si>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</si>
  <si>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</si>
  <si>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</si>
  <si>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</si>
  <si>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</si>
  <si>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</si>
  <si>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</si>
  <si>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</si>
  <si>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</si>
  <si>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</si>
  <si>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</si>
  <si>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</si>
  <si>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</si>
  <si>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</si>
  <si>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</si>
  <si>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</si>
  <si>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</si>
  <si>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</si>
  <si>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</si>
  <si>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</si>
  <si>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</si>
  <si>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</si>
  <si>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</si>
  <si>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</si>
  <si>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</si>
  <si>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</si>
  <si>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</si>
  <si>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</si>
  <si>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</si>
  <si>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</si>
  <si>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</si>
  <si>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</si>
  <si>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</si>
  <si>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</si>
  <si>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</si>
  <si>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</si>
  <si>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</si>
  <si>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</si>
  <si>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</si>
  <si>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</si>
  <si>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</si>
  <si>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</si>
  <si>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</si>
  <si>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</si>
  <si>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</si>
  <si>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</si>
  <si>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</si>
  <si>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</si>
  <si>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</si>
  <si>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</si>
  <si>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</si>
  <si>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</si>
  <si>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</si>
  <si>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</si>
  <si>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</si>
  <si>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</si>
  <si>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</si>
  <si>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</si>
  <si>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</si>
  <si>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</si>
  <si>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</si>
  <si>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</si>
  <si>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</si>
  <si>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</si>
  <si>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</si>
  <si>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</si>
  <si>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</si>
  <si>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</si>
  <si>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</si>
  <si>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</si>
  <si>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</si>
  <si>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</si>
  <si>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</si>
  <si>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</si>
  <si>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</si>
  <si>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</si>
  <si>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</si>
  <si>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</si>
  <si>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</si>
  <si>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</si>
  <si>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</si>
  <si>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</si>
  <si>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</si>
  <si>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</si>
  <si>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</si>
  <si>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</si>
  <si>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</si>
  <si>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</si>
  <si>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</si>
  <si>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</si>
  <si>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</si>
  <si>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</si>
  <si>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</si>
  <si>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</si>
  <si>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</si>
  <si>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</si>
  <si>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</si>
  <si>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</si>
  <si>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</si>
  <si>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</si>
  <si>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</si>
  <si>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</si>
  <si>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</si>
  <si>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</si>
  <si>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</si>
  <si>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</si>
  <si>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</si>
  <si>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</si>
  <si>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</si>
  <si>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</si>
  <si>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</si>
  <si>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</si>
  <si>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</si>
  <si>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</si>
  <si>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</si>
  <si>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</si>
  <si>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</si>
  <si>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</si>
  <si>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</si>
  <si>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</si>
  <si>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</si>
  <si>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</si>
  <si>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</si>
  <si>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</si>
  <si>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</si>
  <si>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</si>
  <si>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</si>
  <si>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</si>
  <si>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</si>
  <si>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</si>
  <si>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</si>
  <si>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</si>
  <si>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</si>
  <si>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</si>
  <si>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</si>
  <si>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</si>
  <si>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</si>
  <si>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</si>
  <si>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</si>
  <si>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</si>
  <si>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</si>
  <si>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</si>
  <si>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</si>
  <si>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</si>
  <si>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</si>
  <si>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</si>
  <si>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</si>
  <si>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</si>
  <si>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</si>
  <si>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</si>
  <si>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</si>
  <si>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</si>
  <si>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</si>
  <si>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</si>
  <si>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</si>
  <si>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</si>
  <si>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</si>
  <si>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</si>
  <si>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</si>
  <si>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</si>
  <si>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</si>
  <si>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</si>
  <si>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</si>
  <si>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</si>
  <si>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</si>
  <si>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</si>
  <si>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</si>
  <si>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</si>
  <si>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</si>
  <si>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</si>
  <si>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</si>
  <si>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</si>
  <si>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</si>
  <si>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</si>
  <si>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</si>
  <si>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</si>
  <si>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</si>
  <si>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</si>
  <si>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</si>
  <si>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</si>
  <si>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</si>
  <si>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</si>
  <si>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</si>
  <si>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</si>
  <si>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</si>
  <si>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</si>
  <si>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</si>
  <si>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</si>
  <si>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</si>
  <si>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</si>
  <si>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</si>
  <si>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</si>
  <si>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</si>
  <si>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</si>
  <si>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</si>
  <si>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</si>
  <si>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</si>
  <si>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</si>
  <si>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</si>
  <si>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</si>
  <si>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</si>
  <si>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</si>
  <si>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</si>
  <si>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</si>
  <si>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</si>
  <si>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</si>
  <si>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</si>
  <si>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</si>
  <si>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</si>
  <si>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</si>
  <si>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</si>
  <si>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</si>
  <si>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</si>
  <si>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</si>
  <si>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</si>
  <si>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</si>
  <si>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</si>
  <si>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</si>
  <si>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</si>
  <si>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</si>
  <si>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</si>
  <si>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</si>
  <si>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</si>
  <si>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</si>
  <si>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</si>
  <si>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</si>
  <si>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</si>
  <si>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</si>
  <si>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</si>
  <si>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</si>
  <si>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</si>
  <si>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</si>
  <si>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</si>
  <si>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</si>
  <si>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</si>
  <si>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</si>
  <si>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</si>
  <si>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</si>
  <si>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</si>
  <si>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</si>
  <si>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</si>
  <si>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</si>
  <si>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</si>
  <si>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</si>
  <si>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</si>
  <si>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</si>
  <si>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</si>
  <si>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</si>
  <si>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</si>
  <si>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</si>
  <si>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</si>
  <si>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</si>
  <si>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</si>
  <si>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</si>
  <si>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</si>
  <si>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</si>
  <si>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</si>
  <si>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</si>
  <si>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</si>
  <si>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</si>
  <si>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</si>
  <si>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</si>
  <si>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</si>
  <si>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</si>
  <si>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</si>
  <si>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</si>
  <si>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</si>
  <si>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</si>
  <si>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</si>
  <si>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</si>
  <si>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</si>
  <si>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</si>
  <si>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</si>
  <si>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</si>
  <si>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</si>
  <si>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</si>
  <si>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</si>
  <si>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</si>
  <si>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</si>
  <si>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</si>
  <si>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</si>
  <si>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</si>
  <si>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</si>
  <si>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</si>
  <si>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</si>
  <si>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</si>
  <si>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</si>
  <si>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</si>
  <si>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</si>
  <si>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</si>
  <si>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</si>
  <si>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</si>
  <si>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</si>
  <si>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</si>
  <si>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</si>
  <si>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</si>
  <si>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</si>
  <si>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</si>
  <si>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</si>
  <si>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</si>
  <si>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</si>
  <si>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</si>
  <si>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</si>
  <si>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</si>
  <si>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</si>
  <si>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</si>
  <si>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</si>
  <si>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</si>
  <si>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</si>
  <si>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</si>
  <si>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</si>
  <si>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</si>
  <si>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</si>
  <si>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</si>
  <si>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</si>
  <si>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</si>
  <si>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</si>
  <si>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</si>
  <si>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</si>
  <si>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</si>
  <si>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</si>
  <si>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</si>
  <si>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</si>
  <si>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</si>
  <si>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</si>
  <si>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</si>
  <si>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</si>
  <si>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</si>
  <si>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</si>
  <si>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</si>
  <si>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</si>
  <si>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</si>
  <si>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</si>
  <si>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</si>
  <si>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</si>
  <si>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</si>
  <si>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</si>
  <si>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</si>
  <si>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</si>
  <si>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</si>
  <si>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</si>
  <si>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</si>
  <si>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</si>
  <si>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</si>
  <si>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</si>
  <si>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</si>
  <si>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</si>
  <si>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</si>
  <si>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</si>
  <si>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</si>
  <si>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</si>
  <si>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</si>
  <si>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</si>
  <si>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</si>
  <si>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</si>
  <si>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</si>
  <si>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</si>
  <si>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</si>
  <si>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</si>
  <si>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</si>
  <si>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</si>
  <si>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</si>
  <si>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</si>
  <si>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</si>
  <si>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</si>
  <si>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</si>
  <si>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</si>
  <si>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</si>
  <si>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</si>
  <si>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</si>
  <si>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</si>
  <si>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</si>
  <si>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</si>
  <si>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</si>
  <si>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</si>
  <si>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</si>
  <si>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</si>
  <si>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</si>
  <si>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</si>
  <si>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</si>
  <si>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</si>
  <si>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</si>
  <si>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</si>
  <si>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</si>
  <si>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</si>
  <si>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</si>
  <si>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</si>
  <si>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</si>
  <si>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</si>
  <si>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</si>
  <si>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</si>
  <si>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</si>
  <si>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</si>
  <si>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</si>
  <si>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</si>
  <si>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</si>
  <si>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</si>
  <si>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</si>
  <si>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</si>
  <si>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</si>
  <si>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</si>
  <si>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</si>
  <si>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</si>
  <si>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</si>
  <si>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</si>
  <si>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</si>
  <si>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</si>
  <si>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</si>
  <si>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</si>
  <si>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</si>
  <si>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</si>
  <si>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</si>
  <si>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</si>
  <si>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</si>
  <si>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</si>
  <si>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</si>
  <si>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</si>
  <si>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</si>
  <si>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</si>
  <si>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</si>
  <si>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</si>
  <si>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</si>
  <si>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</si>
  <si>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</si>
  <si>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</si>
  <si>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</si>
  <si>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</si>
  <si>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</si>
  <si>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</si>
  <si>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</si>
  <si>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</si>
  <si>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</si>
  <si>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</si>
  <si>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</si>
  <si>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</si>
  <si>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</si>
  <si>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</si>
  <si>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</si>
  <si>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</si>
  <si>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</si>
  <si>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</si>
  <si>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</si>
  <si>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</si>
  <si>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</si>
  <si>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</si>
  <si>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</si>
  <si>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</si>
  <si>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</si>
  <si>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</si>
  <si>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</si>
  <si>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</si>
  <si>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</si>
  <si>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</si>
  <si>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</si>
  <si>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</si>
  <si>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</si>
  <si>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</si>
  <si>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</si>
  <si>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</si>
  <si>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</si>
  <si>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</si>
  <si>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</si>
  <si>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</si>
  <si>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</si>
  <si>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</si>
  <si>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</si>
  <si>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</si>
  <si>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</si>
  <si>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</si>
  <si>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</si>
  <si>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</si>
  <si>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</si>
  <si>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</si>
  <si>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</si>
  <si>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</si>
  <si>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</si>
  <si>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</si>
  <si>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</si>
  <si>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</si>
  <si>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</si>
  <si>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</si>
  <si>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</si>
  <si>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</si>
  <si>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</si>
  <si>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</si>
  <si>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</si>
  <si>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</si>
  <si>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</si>
  <si>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</si>
  <si>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</si>
  <si>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</si>
  <si>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</si>
  <si>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</si>
  <si>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</si>
  <si>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</si>
  <si>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</si>
  <si>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</si>
  <si>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</si>
  <si>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</si>
  <si>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</si>
  <si>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</si>
  <si>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</si>
  <si>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</si>
  <si>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</si>
  <si>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</si>
  <si>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</si>
  <si>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</si>
  <si>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</si>
  <si>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</si>
  <si>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</si>
  <si>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</si>
  <si>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</si>
  <si>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</si>
  <si>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</si>
  <si>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</si>
  <si>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</si>
  <si>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</si>
  <si>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</si>
  <si>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</si>
  <si>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</si>
  <si>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</si>
  <si>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</si>
  <si>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</si>
  <si>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</si>
  <si>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</si>
  <si>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</si>
  <si>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</si>
  <si>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</si>
  <si>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</si>
  <si>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</si>
  <si>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</si>
  <si>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</si>
  <si>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</si>
  <si>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</si>
  <si>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</si>
  <si>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</si>
  <si>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</si>
  <si>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</si>
  <si>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</si>
  <si>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</si>
  <si>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</si>
  <si>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</si>
  <si>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</si>
  <si>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</si>
  <si>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</si>
  <si>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</si>
  <si>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</si>
  <si>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</si>
  <si>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</si>
  <si>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</si>
  <si>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</si>
  <si>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</si>
  <si>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</si>
  <si>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</si>
  <si>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</si>
  <si>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</si>
  <si>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</si>
  <si>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</si>
  <si>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</si>
  <si>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</si>
  <si>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</si>
  <si>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</si>
  <si>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</si>
  <si>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</si>
  <si>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</si>
  <si>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</si>
  <si>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</si>
  <si>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</si>
  <si>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</si>
  <si>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</si>
  <si>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</si>
  <si>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</si>
  <si>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</si>
  <si>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</si>
  <si>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</si>
  <si>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</si>
  <si>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</si>
  <si>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</si>
  <si>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</si>
  <si>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</si>
  <si>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</si>
  <si>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</si>
  <si>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</si>
  <si>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</si>
  <si>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</si>
  <si>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</si>
  <si>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</si>
  <si>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</si>
  <si>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</si>
  <si>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</si>
  <si>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</si>
  <si>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</si>
  <si>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</si>
  <si>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</si>
  <si>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</si>
  <si>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</si>
  <si>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</si>
  <si>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</si>
  <si>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</si>
  <si>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</si>
  <si>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</si>
  <si>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</si>
  <si>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</si>
  <si>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</si>
  <si>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</si>
  <si>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</si>
  <si>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</si>
  <si>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</si>
  <si>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</si>
  <si>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</si>
  <si>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</si>
  <si>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</si>
  <si>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</si>
  <si>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</si>
  <si>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</si>
  <si>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</si>
  <si>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</si>
  <si>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</si>
  <si>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</si>
  <si>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</si>
  <si>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</si>
  <si>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</si>
  <si>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</si>
  <si>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</si>
  <si>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</si>
  <si>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</si>
  <si>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</si>
  <si>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</si>
  <si>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</si>
  <si>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</si>
  <si>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</si>
  <si>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</si>
  <si>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</si>
  <si>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</si>
  <si>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</si>
  <si>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</si>
  <si>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</si>
  <si>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</si>
  <si>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</si>
  <si>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</si>
  <si>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</si>
  <si>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</si>
  <si>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</si>
  <si>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</si>
  <si>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</si>
  <si>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</si>
  <si>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</si>
  <si>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</si>
  <si>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</si>
  <si>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</si>
  <si>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</si>
  <si>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</si>
  <si>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</si>
  <si>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</si>
  <si>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</si>
  <si>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</si>
  <si>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</si>
  <si>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</si>
  <si>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</si>
  <si>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</si>
  <si>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</si>
  <si>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</si>
  <si>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</si>
  <si>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</si>
  <si>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</si>
  <si>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</si>
  <si>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</si>
  <si>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</si>
  <si>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</si>
  <si>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</si>
  <si>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</si>
  <si>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</si>
  <si>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</si>
  <si>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</si>
  <si>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</si>
  <si>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</si>
  <si>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</si>
  <si>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</si>
  <si>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</si>
  <si>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</si>
  <si>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</si>
  <si>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</si>
  <si>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</si>
  <si>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</si>
  <si>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</si>
  <si>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</si>
  <si>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</si>
  <si>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</si>
  <si>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</si>
  <si>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</si>
  <si>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</si>
  <si>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</si>
  <si>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</si>
  <si>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</si>
  <si>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</si>
  <si>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</si>
  <si>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</si>
  <si>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</si>
  <si>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</si>
  <si>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</si>
  <si>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</si>
  <si>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</si>
  <si>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</si>
  <si>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</si>
  <si>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</si>
  <si>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</si>
  <si>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</si>
  <si>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</si>
  <si>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</si>
  <si>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</si>
  <si>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</si>
  <si>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</si>
  <si>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</si>
  <si>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</si>
  <si>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</si>
  <si>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</si>
  <si>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</si>
  <si>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</si>
  <si>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</si>
  <si>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</si>
  <si>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</si>
  <si>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</si>
  <si>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</si>
  <si>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</si>
  <si>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</si>
  <si>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</si>
  <si>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</si>
  <si>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</si>
  <si>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</si>
  <si>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</si>
  <si>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</si>
  <si>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</si>
  <si>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</si>
  <si>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</si>
  <si>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</si>
  <si>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</si>
  <si>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</si>
  <si>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</si>
  <si>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</si>
  <si>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</si>
  <si>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</si>
  <si>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</si>
  <si>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</si>
  <si>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</si>
  <si>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</si>
  <si>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</si>
  <si>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</si>
  <si>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</si>
  <si>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</si>
  <si>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</si>
  <si>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</si>
  <si>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</si>
  <si>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</si>
  <si>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</si>
  <si>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</si>
  <si>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</si>
  <si>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</si>
  <si>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</si>
  <si>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</si>
  <si>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</si>
  <si>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</si>
  <si>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</si>
  <si>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</si>
  <si>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</si>
  <si>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</si>
  <si>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</si>
  <si>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</si>
  <si>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</si>
  <si>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</si>
  <si>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</si>
  <si>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</si>
  <si>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</si>
  <si>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</si>
  <si>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</si>
  <si>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</si>
  <si>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</si>
  <si>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</si>
  <si>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</si>
  <si>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</si>
  <si>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</si>
  <si>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</si>
  <si>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</si>
  <si>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</si>
  <si>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</si>
  <si>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</si>
  <si>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</si>
  <si>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</si>
  <si>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</si>
  <si>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</si>
  <si>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</si>
  <si>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</si>
  <si>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</si>
  <si>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</si>
  <si>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</si>
  <si>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</si>
  <si>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</si>
  <si>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</si>
  <si>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</si>
  <si>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</si>
  <si>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</si>
  <si>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</si>
  <si>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</si>
  <si>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</si>
  <si>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</si>
  <si>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</si>
  <si>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</si>
  <si>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</si>
  <si>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</si>
  <si>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</si>
  <si>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</si>
  <si>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</si>
  <si>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</si>
  <si>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</si>
  <si>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</si>
  <si>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</si>
  <si>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</si>
  <si>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</si>
  <si>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</si>
  <si>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</si>
  <si>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</si>
  <si>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</si>
  <si>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</si>
  <si>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</si>
  <si>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</si>
  <si>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</si>
  <si>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</si>
  <si>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</si>
  <si>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</si>
  <si>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</si>
  <si>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</si>
  <si>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</si>
  <si>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</si>
  <si>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</si>
  <si>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</si>
  <si>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</si>
  <si>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</si>
  <si>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</si>
  <si>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</si>
  <si>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</si>
  <si>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</si>
  <si>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</si>
  <si>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</si>
  <si>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</si>
  <si>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</si>
  <si>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</si>
  <si>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</si>
  <si>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</si>
  <si>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</si>
  <si>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</si>
  <si>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</si>
  <si>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</si>
  <si>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</si>
  <si>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</si>
  <si>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</si>
  <si>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</si>
  <si>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</si>
  <si>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</si>
  <si>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</si>
  <si>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</si>
  <si>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</si>
  <si>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</si>
  <si>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</si>
  <si>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</si>
  <si>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</si>
  <si>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</si>
  <si>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</si>
  <si>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</si>
  <si>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</si>
  <si>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</si>
  <si>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</si>
  <si>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</si>
  <si>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</si>
  <si>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</si>
  <si>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</si>
  <si>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</si>
  <si>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</si>
  <si>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</si>
  <si>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</si>
  <si>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</si>
  <si>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</si>
  <si>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</si>
  <si>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</si>
  <si>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</si>
  <si>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</si>
  <si>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</si>
  <si>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</si>
  <si>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</si>
  <si>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</si>
  <si>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</si>
  <si>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</si>
  <si>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</si>
  <si>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</si>
  <si>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</si>
  <si>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</si>
  <si>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</si>
  <si>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</si>
  <si>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</si>
  <si>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</si>
  <si>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</si>
  <si>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</si>
  <si>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</si>
  <si>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</si>
  <si>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</si>
  <si>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</si>
  <si>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</si>
  <si>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</si>
  <si>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</si>
  <si>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</si>
  <si>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</si>
  <si>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</si>
  <si>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</si>
  <si>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</si>
  <si>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</si>
  <si>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</si>
  <si>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</si>
  <si>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</si>
  <si>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</si>
  <si>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</si>
  <si>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</si>
  <si>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</si>
  <si>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</si>
  <si>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</si>
  <si>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</si>
  <si>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</si>
  <si>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</si>
  <si>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</si>
  <si>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</si>
  <si>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</si>
  <si>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</si>
  <si>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</si>
  <si>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</si>
  <si>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</si>
  <si>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</si>
  <si>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</si>
  <si>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</si>
  <si>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</si>
  <si>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</si>
  <si>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</si>
  <si>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</si>
  <si>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</si>
  <si>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</si>
  <si>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</si>
  <si>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</si>
  <si>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</si>
  <si>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</si>
  <si>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</si>
  <si>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</si>
  <si>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</si>
  <si>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</si>
  <si>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</si>
  <si>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</si>
  <si>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</si>
  <si>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</si>
  <si>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</si>
  <si>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</si>
  <si>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</si>
  <si>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</si>
  <si>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</si>
  <si>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</si>
  <si>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</si>
  <si>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</si>
  <si>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</si>
  <si>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</si>
  <si>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</si>
  <si>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</si>
  <si>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</si>
  <si>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</si>
  <si>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</si>
  <si>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</si>
  <si>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</si>
  <si>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</si>
  <si>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</si>
  <si>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</si>
  <si>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</si>
  <si>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</si>
  <si>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</si>
  <si>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</si>
  <si>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</si>
  <si>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</si>
  <si>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</si>
  <si>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</si>
  <si>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</si>
  <si>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</si>
  <si>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</si>
  <si>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</si>
  <si>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</si>
  <si>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</si>
  <si>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</si>
  <si>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</si>
  <si>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</si>
  <si>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</si>
  <si>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</si>
  <si>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</si>
  <si>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</si>
  <si>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</si>
  <si>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</si>
  <si>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</si>
  <si>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</si>
  <si>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</si>
  <si>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</si>
  <si>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</si>
  <si>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</si>
  <si>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</si>
  <si>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</si>
  <si>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</si>
  <si>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</si>
  <si>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</si>
  <si>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</si>
  <si>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</si>
  <si>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</si>
  <si>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</si>
  <si>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</si>
  <si>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</si>
  <si>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</si>
  <si>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</si>
  <si>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</si>
  <si>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</si>
  <si>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</si>
  <si>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</si>
  <si>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</si>
  <si>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</si>
  <si>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</si>
  <si>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</si>
  <si>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</si>
  <si>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</si>
  <si>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</si>
  <si>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</si>
  <si>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</si>
  <si>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</si>
  <si>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</si>
  <si>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</si>
  <si>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</si>
  <si>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</si>
  <si>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</si>
  <si>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</si>
  <si>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</si>
  <si>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</si>
  <si>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</si>
  <si>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</si>
  <si>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</si>
  <si>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</si>
  <si>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</si>
  <si>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</si>
  <si>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</si>
  <si>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</si>
  <si>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</si>
  <si>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</si>
  <si>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</si>
  <si>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</si>
  <si>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</si>
  <si>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</si>
  <si>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</si>
  <si>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</si>
  <si>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</si>
  <si>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</si>
  <si>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</si>
  <si>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</si>
  <si>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</si>
  <si>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</si>
  <si>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</si>
  <si>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</si>
  <si>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</si>
  <si>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</si>
  <si>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</si>
  <si>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</si>
  <si>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</si>
  <si>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</si>
  <si>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</si>
  <si>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</si>
  <si>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</si>
  <si>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</si>
  <si>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</si>
  <si>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</si>
  <si>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</si>
  <si>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</si>
  <si>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</si>
  <si>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</si>
  <si>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</si>
  <si>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</si>
  <si>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</si>
  <si>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</si>
  <si>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</si>
  <si>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</si>
  <si>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</si>
  <si>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</si>
  <si>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</si>
  <si>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</si>
  <si>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</si>
  <si>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</si>
  <si>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</si>
  <si>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</si>
  <si>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</si>
  <si>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</si>
  <si>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</si>
  <si>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</si>
  <si>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</si>
  <si>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</si>
  <si>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</si>
  <si>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</si>
  <si>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</si>
  <si>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</si>
  <si>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</si>
  <si>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</si>
  <si>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</si>
  <si>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</si>
  <si>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</si>
  <si>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</si>
  <si>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</si>
  <si>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</si>
  <si>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</si>
  <si>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</si>
  <si>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</si>
  <si>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</si>
  <si>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</si>
  <si>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</si>
  <si>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</si>
  <si>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</si>
  <si>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</si>
  <si>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</si>
  <si>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</si>
  <si>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</si>
  <si>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</si>
  <si>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</si>
  <si>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</si>
  <si>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</si>
  <si>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</si>
  <si>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</si>
  <si>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</si>
  <si>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</si>
  <si>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</si>
  <si>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</si>
  <si>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</si>
  <si>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</si>
  <si>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</si>
  <si>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</si>
  <si>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</si>
  <si>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</si>
  <si>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</si>
  <si>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</si>
  <si>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</si>
  <si>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</si>
  <si>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</si>
  <si>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</si>
  <si>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</si>
  <si>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</si>
  <si>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</si>
  <si>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</si>
  <si>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</si>
  <si>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</si>
  <si>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</si>
  <si>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</si>
  <si>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</si>
  <si>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</si>
  <si>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</si>
  <si>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</si>
  <si>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</si>
  <si>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</si>
  <si>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</si>
  <si>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</si>
  <si>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</si>
  <si>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</si>
  <si>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</si>
  <si>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</si>
  <si>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</si>
  <si>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</si>
  <si>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</si>
  <si>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</si>
  <si>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</si>
  <si>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</si>
  <si>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</si>
  <si>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</si>
  <si>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</si>
  <si>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</si>
  <si>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</si>
  <si>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</si>
  <si>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</si>
  <si>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</si>
  <si>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</si>
  <si>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</si>
  <si>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</si>
  <si>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</si>
  <si>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</si>
  <si>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</si>
  <si>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</si>
  <si>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</si>
  <si>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</si>
  <si>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</si>
  <si>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</si>
  <si>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</si>
  <si>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</si>
  <si>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</si>
  <si>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</si>
  <si>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</si>
  <si>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</si>
  <si>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</si>
  <si>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</si>
  <si>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</si>
  <si>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</si>
  <si>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</si>
  <si>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</si>
  <si>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</si>
  <si>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</si>
  <si>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</si>
  <si>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</si>
  <si>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</si>
  <si>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</si>
  <si>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</si>
  <si>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</si>
  <si>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</si>
  <si>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</si>
  <si>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</si>
  <si>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</si>
  <si>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</si>
  <si>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</si>
  <si>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</si>
  <si>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</si>
  <si>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</si>
  <si>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</si>
  <si>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</si>
  <si>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</si>
  <si>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</si>
  <si>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</si>
  <si>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</si>
  <si>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</si>
  <si>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</si>
  <si>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</si>
  <si>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</si>
  <si>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</si>
  <si>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</si>
  <si>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</si>
  <si>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</si>
  <si>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</si>
  <si>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</si>
  <si>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</si>
  <si>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</si>
  <si>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</si>
  <si>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</si>
  <si>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</si>
  <si>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</si>
  <si>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</si>
  <si>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</si>
  <si>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</si>
  <si>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</si>
  <si>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</si>
  <si>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</si>
  <si>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</si>
  <si>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</si>
  <si>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</si>
  <si>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</si>
  <si>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</si>
  <si>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</si>
  <si>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</si>
  <si>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</si>
  <si>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</si>
  <si>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</si>
  <si>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</si>
  <si>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</si>
  <si>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</si>
  <si>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</si>
  <si>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</si>
  <si>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</si>
  <si>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</si>
  <si>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</si>
  <si>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</si>
  <si>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</si>
  <si>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</si>
  <si>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</si>
  <si>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</si>
  <si>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</si>
  <si>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</si>
  <si>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</si>
  <si>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</si>
  <si>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</si>
  <si>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</si>
  <si>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</si>
  <si>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</si>
  <si>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</si>
  <si>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</si>
  <si>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</si>
  <si>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</si>
  <si>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</si>
  <si>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</si>
  <si>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</si>
  <si>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</si>
  <si>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</si>
  <si>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</si>
  <si>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</si>
  <si>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</si>
  <si>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</si>
  <si>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</si>
  <si>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</si>
  <si>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</si>
  <si>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</si>
  <si>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</si>
  <si>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</si>
  <si>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</si>
  <si>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</si>
  <si>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</si>
  <si>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</si>
  <si>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</si>
  <si>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</si>
  <si>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</si>
  <si>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</si>
  <si>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</si>
  <si>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</si>
  <si>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</si>
  <si>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</si>
  <si>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</si>
  <si>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</si>
  <si>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</si>
  <si>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</si>
  <si>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</si>
  <si>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</si>
  <si>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</si>
  <si>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</si>
  <si>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</si>
  <si>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</si>
  <si>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</si>
  <si>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</si>
  <si>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</si>
  <si>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</si>
  <si>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</si>
  <si>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</si>
  <si>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</si>
  <si>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</si>
  <si>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</si>
  <si>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</si>
  <si>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</si>
  <si>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</si>
  <si>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</si>
  <si>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</si>
  <si>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</si>
  <si>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</si>
  <si>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</si>
  <si>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</si>
  <si>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</si>
  <si>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</si>
  <si>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</si>
  <si>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</si>
  <si>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</si>
  <si>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</si>
  <si>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</si>
  <si>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</si>
  <si>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</si>
  <si>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</si>
  <si>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</si>
  <si>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</si>
  <si>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</si>
  <si>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</si>
  <si>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</si>
  <si>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</si>
  <si>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</si>
  <si>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</si>
  <si>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</si>
  <si>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</si>
  <si>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</si>
  <si>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</si>
  <si>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</si>
  <si>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</si>
  <si>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</si>
  <si>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</si>
  <si>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</si>
  <si>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</si>
  <si>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</si>
  <si>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</si>
  <si>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</si>
  <si>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</si>
  <si>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</si>
  <si>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</si>
  <si>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</si>
  <si>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</si>
  <si>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</si>
  <si>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</si>
  <si>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</si>
  <si>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</si>
  <si>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</si>
  <si>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</si>
  <si>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</si>
  <si>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</si>
  <si>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</si>
  <si>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</si>
  <si>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</si>
  <si>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</si>
  <si>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</si>
  <si>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</si>
  <si>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</si>
  <si>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</si>
  <si>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</si>
  <si>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</si>
  <si>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</si>
  <si>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</si>
  <si>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</si>
  <si>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</si>
  <si>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</si>
  <si>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</si>
  <si>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</si>
  <si>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</si>
  <si>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</si>
  <si>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</si>
  <si>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</si>
  <si>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</si>
  <si>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</si>
  <si>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</si>
  <si>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</si>
  <si>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</si>
  <si>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</si>
  <si>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</si>
  <si>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</si>
  <si>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</si>
  <si>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</si>
  <si>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</si>
  <si>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</si>
  <si>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</si>
  <si>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</si>
  <si>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</si>
  <si>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</si>
  <si>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</si>
  <si>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</si>
  <si>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</si>
  <si>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</si>
  <si>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</si>
  <si>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</si>
  <si>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</si>
  <si>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</si>
  <si>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</si>
  <si>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</si>
  <si>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</si>
  <si>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</si>
  <si>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</si>
  <si>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</si>
  <si>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</si>
  <si>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</si>
  <si>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</si>
  <si>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</si>
  <si>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</si>
  <si>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</si>
  <si>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</si>
  <si>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</si>
  <si>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</si>
  <si>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</si>
  <si>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</si>
  <si>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</si>
  <si>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</si>
  <si>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</si>
  <si>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</si>
  <si>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</si>
  <si>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</si>
  <si>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</si>
  <si>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</si>
  <si>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</si>
  <si>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</si>
  <si>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</si>
  <si>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</si>
  <si>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</si>
  <si>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</si>
  <si>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</si>
  <si>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</si>
  <si>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</si>
  <si>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</si>
  <si>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</si>
  <si>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</si>
  <si>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</si>
  <si>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</si>
  <si>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</si>
  <si>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</si>
  <si>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</si>
  <si>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</si>
  <si>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</si>
  <si>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</si>
  <si>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</si>
  <si>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</si>
  <si>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</si>
  <si>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</si>
  <si>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</si>
  <si>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</si>
  <si>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</si>
  <si>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</si>
  <si>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</si>
  <si>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</si>
  <si>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</si>
  <si>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</si>
  <si>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</si>
  <si>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</si>
  <si>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</si>
  <si>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</si>
  <si>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</si>
  <si>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</si>
  <si>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</si>
  <si>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</si>
  <si>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</si>
  <si>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</si>
  <si>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</si>
  <si>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</si>
  <si>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</si>
  <si>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</si>
  <si>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</si>
  <si>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</si>
  <si>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</si>
  <si>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</si>
  <si>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</si>
  <si>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</si>
  <si>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</si>
  <si>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</si>
  <si>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</si>
  <si>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</si>
  <si>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</si>
  <si>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</si>
  <si>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</si>
  <si>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</si>
  <si>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</si>
  <si>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</si>
  <si>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</si>
  <si>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</si>
  <si>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</si>
  <si>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</si>
  <si>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</si>
  <si>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</si>
  <si>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</si>
  <si>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</si>
  <si>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</si>
  <si>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</si>
  <si>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</si>
  <si>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</si>
  <si>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</si>
  <si>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</si>
  <si>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</si>
  <si>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</si>
  <si>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</si>
  <si>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</si>
  <si>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</si>
  <si>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</si>
  <si>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</si>
  <si>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</si>
  <si>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</si>
  <si>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</si>
  <si>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</si>
  <si>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</si>
  <si>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</si>
  <si>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</si>
  <si>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</si>
  <si>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</si>
  <si>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</si>
  <si>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</si>
  <si>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</si>
  <si>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</si>
  <si>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</si>
  <si>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</si>
  <si>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</si>
  <si>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</si>
  <si>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</si>
  <si>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</si>
  <si>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</si>
  <si>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</si>
  <si>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</si>
  <si>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</si>
  <si>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</si>
  <si>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</si>
  <si>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</si>
  <si>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</si>
  <si>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</si>
  <si>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</si>
  <si>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</si>
  <si>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</si>
  <si>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</si>
  <si>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</si>
  <si>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</si>
  <si>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</si>
  <si>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</si>
  <si>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</si>
  <si>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</si>
  <si>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</si>
  <si>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</si>
  <si>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</si>
  <si>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</si>
  <si>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</si>
  <si>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</si>
  <si>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</si>
  <si>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</si>
  <si>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</si>
  <si>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</si>
  <si>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</si>
  <si>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</si>
  <si>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</si>
  <si>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</si>
  <si>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</si>
  <si>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</si>
  <si>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</si>
  <si>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</si>
  <si>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</si>
  <si>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</si>
  <si>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</si>
  <si>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</si>
  <si>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</si>
  <si>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</si>
  <si>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</si>
  <si>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</si>
  <si>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</si>
  <si>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</si>
  <si>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</si>
  <si>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</si>
  <si>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</si>
  <si>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</si>
  <si>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</si>
  <si>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</si>
  <si>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</si>
  <si>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</si>
  <si>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</si>
  <si>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</si>
  <si>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</si>
  <si>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</si>
  <si>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</si>
  <si>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</si>
  <si>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</si>
  <si>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</si>
  <si>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</si>
  <si>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</si>
  <si>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</si>
  <si>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</si>
  <si>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</si>
  <si>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</si>
  <si>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</si>
  <si>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</si>
  <si>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</si>
  <si>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</si>
  <si>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</si>
  <si>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</si>
  <si>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</si>
  <si>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</si>
  <si>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</si>
  <si>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</si>
  <si>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</si>
  <si>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</si>
  <si>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</si>
  <si>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</si>
  <si>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</si>
  <si>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</si>
  <si>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</si>
  <si>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</si>
  <si>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</si>
  <si>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</si>
  <si>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</si>
  <si>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</si>
  <si>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</si>
  <si>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</si>
  <si>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</si>
  <si>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</si>
  <si>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</si>
  <si>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</si>
  <si>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</si>
  <si>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</si>
  <si>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</si>
  <si>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</si>
  <si>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</si>
  <si>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</si>
  <si>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</si>
  <si>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</si>
  <si>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</si>
  <si>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</si>
  <si>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</si>
  <si>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</si>
  <si>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</si>
  <si>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</si>
  <si>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</si>
  <si>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</si>
  <si>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</si>
  <si>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</si>
  <si>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</si>
  <si>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</si>
  <si>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</si>
  <si>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</si>
  <si>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</si>
  <si>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</si>
  <si>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</si>
  <si>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</si>
  <si>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</si>
  <si>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</si>
  <si>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</si>
  <si>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</si>
  <si>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</si>
  <si>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</si>
  <si>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</si>
  <si>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</si>
  <si>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</si>
  <si>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</si>
  <si>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</si>
  <si>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</si>
  <si>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</si>
  <si>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</si>
  <si>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</si>
  <si>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</si>
  <si>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</si>
  <si>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</si>
  <si>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</si>
  <si>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</si>
  <si>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</si>
  <si>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</si>
  <si>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</si>
  <si>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</si>
  <si>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</si>
  <si>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</si>
  <si>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</si>
  <si>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</si>
  <si>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</si>
  <si>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</si>
  <si>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</si>
  <si>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</si>
  <si>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</si>
  <si>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</si>
  <si>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</si>
  <si>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</si>
  <si>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</si>
  <si>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</si>
  <si>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</si>
  <si>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</si>
  <si>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</si>
  <si>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</si>
  <si>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</si>
  <si>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</si>
  <si>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</si>
  <si>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</si>
  <si>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</si>
  <si>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</si>
  <si>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</si>
  <si>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</si>
  <si>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</si>
  <si>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</si>
  <si>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</si>
  <si>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</si>
  <si>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</si>
  <si>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</si>
  <si>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</si>
  <si>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</si>
  <si>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</si>
  <si>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</si>
  <si>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</si>
  <si>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</si>
  <si>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</si>
  <si>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</si>
  <si>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</si>
  <si>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</si>
  <si>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</si>
  <si>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</si>
  <si>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</si>
  <si>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</si>
  <si>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</si>
  <si>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</si>
  <si>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</si>
  <si>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</si>
  <si>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</si>
  <si>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</si>
  <si>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</si>
  <si>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</si>
  <si>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</si>
  <si>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</si>
  <si>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</si>
  <si>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</si>
  <si>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</si>
  <si>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</si>
  <si>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</si>
  <si>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</si>
  <si>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</si>
  <si>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</si>
  <si>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</si>
  <si>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</si>
  <si>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</si>
  <si>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</si>
  <si>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</si>
  <si>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</si>
  <si>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</si>
  <si>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</si>
  <si>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</si>
  <si>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</si>
  <si>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</si>
  <si>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</si>
  <si>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</si>
  <si>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</si>
  <si>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</si>
  <si>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</si>
  <si>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</si>
  <si>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</si>
  <si>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</si>
  <si>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</si>
  <si>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</si>
  <si>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</si>
  <si>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</si>
  <si>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</si>
  <si>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</si>
  <si>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</si>
  <si>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</si>
  <si>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</si>
  <si>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</si>
  <si>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</si>
  <si>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</si>
  <si>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</si>
  <si>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</si>
  <si>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</si>
  <si>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</si>
  <si>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</si>
  <si>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</si>
  <si>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</si>
  <si>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</si>
  <si>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</si>
  <si>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</si>
  <si>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</si>
  <si>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</si>
  <si>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</si>
  <si>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</si>
  <si>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</si>
  <si>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</si>
  <si>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</si>
  <si>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</si>
  <si>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</si>
  <si>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</si>
  <si>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</si>
  <si>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</si>
  <si>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</si>
  <si>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</si>
  <si>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</si>
  <si>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</si>
  <si>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</si>
  <si>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</si>
  <si>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</si>
  <si>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</si>
  <si>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</si>
  <si>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</si>
  <si>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</si>
  <si>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</si>
  <si>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</si>
  <si>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</si>
  <si>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</si>
  <si>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</si>
  <si>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</si>
  <si>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</si>
  <si>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</si>
  <si>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</si>
  <si>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</si>
  <si>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</si>
  <si>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</si>
  <si>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</si>
  <si>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</si>
  <si>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</si>
  <si>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</si>
  <si>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</si>
  <si>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</si>
  <si>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</si>
  <si>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</si>
  <si>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</si>
  <si>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</si>
  <si>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</si>
  <si>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</si>
  <si>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</si>
  <si>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</si>
  <si>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</si>
  <si>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</si>
  <si>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</si>
  <si>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</si>
  <si>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</si>
  <si>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</si>
  <si>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</si>
  <si>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</si>
  <si>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</si>
  <si>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</si>
  <si>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</si>
  <si>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</si>
  <si>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</si>
  <si>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</si>
  <si>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</si>
  <si>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</si>
  <si>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</si>
  <si>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</si>
  <si>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</si>
  <si>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</si>
  <si>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</si>
  <si>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</si>
  <si>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</si>
  <si>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</si>
  <si>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</si>
  <si>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</si>
  <si>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</si>
  <si>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</si>
  <si>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</si>
  <si>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</si>
  <si>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</si>
  <si>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</si>
  <si>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</si>
  <si>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</si>
  <si>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</si>
  <si>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</si>
  <si>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</si>
  <si>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</si>
  <si>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</si>
  <si>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</si>
  <si>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</si>
  <si>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</si>
  <si>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</si>
  <si>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</si>
  <si>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</si>
  <si>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</si>
  <si>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</si>
  <si>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</si>
  <si>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</si>
  <si>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</si>
  <si>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</si>
  <si>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</si>
  <si>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</si>
  <si>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</si>
  <si>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</si>
  <si>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</si>
  <si>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</si>
  <si>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</si>
  <si>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</si>
  <si>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</si>
  <si>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</si>
  <si>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</si>
  <si>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</si>
  <si>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</si>
  <si>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</si>
  <si>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</si>
  <si>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</si>
  <si>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</si>
  <si>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</si>
  <si>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</si>
  <si>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</si>
  <si>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</si>
  <si>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</si>
  <si>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</si>
  <si>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</si>
  <si>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</si>
  <si>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</si>
  <si>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</si>
  <si>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</si>
  <si>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</si>
  <si>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</si>
  <si>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</si>
  <si>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</si>
  <si>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</si>
  <si>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</si>
  <si>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</si>
  <si>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</si>
  <si>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</si>
  <si>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</si>
  <si>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</si>
  <si>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</si>
  <si>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</si>
  <si>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</si>
  <si>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</si>
  <si>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</si>
  <si>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</si>
  <si>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</si>
  <si>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</si>
  <si>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</si>
  <si>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</si>
  <si>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</si>
  <si>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</si>
  <si>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</si>
  <si>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</si>
  <si>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</si>
  <si>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</si>
  <si>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</si>
  <si>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</si>
  <si>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</si>
  <si>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</si>
  <si>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</si>
  <si>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</si>
  <si>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</si>
  <si>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</si>
  <si>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</si>
  <si>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</si>
  <si>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</si>
  <si>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</si>
  <si>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</si>
  <si>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</si>
  <si>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</si>
  <si>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</si>
  <si>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</si>
  <si>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</si>
  <si>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</si>
  <si>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</si>
  <si>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</si>
  <si>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</si>
  <si>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</si>
  <si>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</si>
  <si>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</si>
  <si>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</si>
  <si>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</si>
  <si>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</si>
  <si>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</si>
  <si>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</si>
  <si>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</si>
  <si>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</si>
  <si>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</si>
  <si>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</si>
  <si>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</si>
  <si>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</si>
  <si>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</si>
  <si>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</si>
  <si>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</si>
  <si>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</si>
  <si>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</si>
  <si>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</si>
  <si>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</si>
  <si>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</si>
  <si>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</si>
  <si>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</si>
  <si>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</si>
  <si>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</si>
  <si>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</si>
  <si>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</si>
  <si>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</si>
  <si>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</si>
  <si>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</si>
  <si>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</si>
  <si>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</si>
  <si>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</si>
  <si>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</si>
  <si>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</si>
  <si>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</si>
  <si>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</si>
  <si>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</si>
  <si>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</si>
  <si>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</si>
  <si>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</si>
  <si>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</si>
  <si>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</si>
  <si>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</si>
  <si>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</si>
  <si>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</si>
  <si>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</si>
  <si>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</si>
  <si>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</si>
  <si>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</si>
  <si>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</si>
  <si>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</si>
  <si>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</si>
  <si>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</si>
  <si>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</si>
  <si>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</si>
  <si>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</si>
  <si>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</si>
  <si>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</si>
  <si>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</si>
  <si>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</si>
  <si>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</si>
  <si>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</si>
  <si>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</si>
  <si>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</si>
  <si>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</si>
  <si>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</si>
  <si>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</si>
  <si>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</si>
  <si>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</si>
  <si>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</si>
  <si>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</si>
  <si>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</si>
  <si>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</si>
  <si>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</si>
  <si>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</si>
  <si>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</si>
  <si>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</si>
  <si>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</si>
  <si>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</si>
  <si>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</si>
  <si>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</si>
  <si>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</si>
  <si>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</si>
  <si>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</si>
  <si>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</si>
  <si>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</si>
  <si>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</si>
  <si>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</si>
  <si>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</si>
  <si>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</si>
  <si>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</si>
  <si>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</si>
  <si>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</si>
  <si>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</si>
  <si>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</si>
  <si>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</si>
  <si>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</si>
  <si>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</si>
  <si>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</si>
  <si>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</si>
  <si>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</si>
  <si>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</si>
  <si>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</si>
  <si>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</si>
  <si>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</si>
  <si>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</si>
  <si>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</si>
  <si>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</si>
  <si>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</si>
  <si>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</si>
  <si>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</si>
  <si>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</si>
  <si>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</si>
  <si>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</si>
  <si>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</si>
  <si>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</si>
  <si>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</si>
  <si>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</si>
  <si>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</si>
  <si>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</si>
  <si>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</si>
  <si>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</si>
  <si>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</si>
  <si>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</si>
  <si>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</si>
  <si>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</si>
  <si>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</si>
  <si>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</si>
  <si>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</si>
  <si>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</si>
  <si>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</si>
  <si>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</si>
  <si>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</si>
  <si>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</si>
  <si>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</si>
  <si>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</si>
  <si>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</si>
  <si>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</si>
  <si>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</si>
  <si>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</si>
  <si>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</si>
  <si>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</si>
  <si>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</si>
  <si>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</si>
  <si>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</si>
  <si>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</si>
  <si>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</si>
  <si>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</si>
  <si>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</si>
  <si>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</si>
  <si>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</si>
  <si>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</si>
  <si>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</si>
  <si>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</si>
  <si>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</si>
  <si>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</si>
  <si>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</si>
  <si>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</si>
  <si>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</si>
  <si>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</si>
  <si>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</si>
  <si>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</si>
  <si>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</si>
  <si>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</si>
  <si>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</si>
  <si>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</si>
  <si>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</si>
  <si>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</si>
  <si>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</si>
  <si>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</si>
  <si>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</si>
  <si>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</si>
  <si>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</si>
  <si>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</si>
  <si>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</si>
  <si>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</si>
  <si>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</si>
  <si>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</si>
  <si>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</si>
  <si>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</si>
  <si>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</si>
  <si>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</si>
  <si>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</si>
  <si>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</si>
  <si>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</si>
  <si>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</si>
  <si>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</si>
  <si>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</si>
  <si>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</si>
  <si>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</si>
  <si>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</si>
  <si>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</si>
  <si>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</si>
  <si>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</si>
  <si>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</si>
  <si>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</si>
  <si>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</si>
  <si>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</si>
  <si>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</si>
  <si>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</si>
  <si>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</si>
  <si>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</si>
  <si>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</si>
  <si>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</si>
  <si>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</si>
  <si>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</si>
  <si>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</si>
  <si>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</si>
  <si>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</si>
  <si>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</si>
  <si>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</si>
  <si>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</si>
  <si>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</si>
  <si>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</si>
  <si>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</si>
  <si>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</si>
  <si>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</si>
  <si>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</si>
  <si>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</si>
  <si>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</si>
  <si>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</si>
  <si>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</si>
  <si>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</si>
  <si>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</si>
  <si>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</si>
  <si>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</si>
  <si>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</si>
  <si>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</si>
  <si>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</si>
  <si>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</si>
  <si>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</si>
  <si>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</si>
  <si>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</si>
  <si>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</si>
  <si>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</si>
  <si>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</si>
  <si>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</si>
  <si>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</si>
  <si>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</si>
  <si>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</si>
  <si>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</si>
  <si>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</si>
  <si>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</si>
  <si>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</si>
  <si>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</si>
  <si>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</si>
  <si>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</si>
  <si>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</si>
  <si>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</si>
  <si>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</si>
  <si>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</si>
  <si>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</si>
  <si>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</si>
  <si>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</si>
  <si>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</si>
  <si>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</si>
  <si>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</si>
  <si>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</si>
  <si>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</si>
  <si>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</si>
  <si>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</si>
  <si>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</si>
  <si>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</si>
  <si>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</si>
  <si>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</si>
  <si>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</si>
  <si>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</si>
  <si>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</si>
  <si>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</si>
  <si>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</si>
  <si>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</si>
  <si>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</si>
  <si>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</si>
  <si>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</si>
  <si>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</si>
  <si>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</si>
  <si>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</si>
  <si>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</si>
  <si>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</si>
  <si>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</si>
  <si>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</si>
  <si>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</si>
  <si>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</si>
  <si>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</si>
  <si>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</si>
  <si>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</si>
  <si>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</si>
  <si>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</si>
  <si>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</si>
  <si>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</si>
  <si>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</si>
  <si>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</si>
  <si>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</si>
  <si>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</si>
  <si>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</si>
  <si>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</si>
  <si>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</si>
  <si>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</si>
  <si>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</si>
  <si>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</si>
  <si>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</si>
  <si>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</si>
  <si>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</si>
  <si>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</si>
  <si>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</si>
  <si>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</si>
  <si>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</si>
  <si>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</si>
  <si>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</si>
  <si>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</si>
  <si>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</si>
  <si>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</si>
  <si>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</si>
  <si>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</si>
  <si>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</si>
  <si>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</si>
  <si>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</si>
  <si>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</si>
  <si>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</si>
  <si>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</si>
  <si>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</si>
  <si>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</si>
  <si>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</si>
  <si>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</si>
  <si>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</si>
  <si>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</si>
  <si>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</si>
  <si>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</si>
  <si>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</si>
  <si>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</si>
  <si>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</si>
  <si>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</si>
  <si>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</si>
  <si>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</si>
  <si>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</si>
  <si>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</si>
  <si>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</si>
  <si>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</si>
  <si>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</si>
  <si>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</si>
  <si>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</si>
  <si>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</si>
  <si>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</si>
  <si>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</si>
  <si>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</si>
  <si>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</si>
  <si>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</si>
  <si>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</si>
  <si>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</si>
  <si>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</si>
  <si>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</si>
  <si>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</si>
  <si>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</si>
  <si>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</si>
  <si>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</si>
  <si>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</si>
  <si>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</si>
  <si>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</si>
  <si>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</si>
  <si>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</si>
  <si>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</si>
  <si>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</si>
  <si>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</si>
  <si>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</si>
  <si>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</si>
  <si>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</si>
  <si>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</si>
  <si>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</si>
  <si>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</si>
  <si>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</si>
  <si>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</si>
  <si>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</si>
  <si>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</si>
  <si>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</si>
  <si>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</si>
  <si>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</si>
  <si>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</si>
  <si>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</si>
  <si>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</si>
  <si>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</si>
  <si>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</si>
  <si>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</si>
  <si>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</si>
  <si>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</si>
  <si>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</si>
  <si>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</si>
  <si>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</si>
  <si>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</si>
  <si>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</si>
  <si>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</si>
  <si>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</si>
  <si>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</si>
  <si>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</si>
  <si>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</si>
  <si>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</si>
  <si>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</si>
  <si>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</si>
  <si>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</si>
  <si>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</si>
  <si>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</si>
  <si>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</si>
  <si>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</si>
  <si>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</si>
  <si>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</si>
  <si>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</si>
  <si>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</si>
  <si>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</si>
  <si>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</si>
  <si>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</si>
  <si>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</si>
  <si>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</si>
  <si>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</si>
  <si>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</si>
  <si>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</si>
  <si>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</si>
  <si>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</si>
  <si>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</si>
  <si>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</si>
  <si>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</si>
  <si>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</si>
  <si>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</si>
  <si>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</si>
  <si>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</si>
  <si>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</si>
  <si>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</si>
  <si>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</si>
  <si>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</si>
  <si>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</si>
  <si>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</si>
  <si>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</si>
  <si>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</si>
  <si>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</si>
  <si>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</si>
  <si>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</si>
  <si>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</si>
  <si>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</si>
  <si>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</si>
  <si>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</si>
  <si>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</si>
  <si>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</si>
  <si>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</si>
  <si>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</si>
  <si>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</si>
  <si>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</si>
  <si>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</si>
  <si>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</si>
  <si>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</si>
  <si>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</si>
  <si>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</si>
  <si>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</si>
  <si>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</si>
  <si>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</si>
  <si>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</si>
  <si>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</si>
  <si>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</si>
  <si>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</si>
  <si>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</si>
  <si>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</si>
  <si>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</si>
  <si>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</si>
  <si>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</si>
  <si>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</si>
  <si>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</si>
  <si>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</si>
  <si>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</si>
  <si>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</si>
  <si>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</si>
  <si>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</si>
  <si>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</si>
  <si>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</si>
  <si>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</si>
  <si>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</si>
  <si>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</si>
  <si>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</si>
  <si>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</si>
  <si>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</si>
  <si>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</si>
  <si>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</si>
  <si>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</si>
  <si>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</si>
  <si>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</si>
  <si>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</si>
  <si>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</si>
  <si>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</si>
  <si>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</si>
  <si>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</si>
  <si>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</si>
  <si>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</si>
  <si>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</si>
  <si>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</si>
  <si>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</si>
  <si>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</si>
  <si>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</si>
  <si>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</si>
  <si>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</si>
  <si>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</si>
  <si>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</si>
  <si>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</si>
  <si>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</si>
  <si>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</si>
  <si>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</si>
  <si>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</si>
  <si>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</si>
  <si>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</si>
  <si>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</si>
  <si>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</si>
  <si>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</si>
  <si>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</si>
  <si>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</si>
  <si>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</si>
  <si>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</si>
  <si>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</si>
  <si>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</si>
  <si>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</si>
  <si>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</si>
  <si>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</si>
  <si>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</si>
  <si>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</si>
  <si>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</si>
  <si>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</si>
  <si>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</si>
  <si>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</si>
  <si>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</si>
  <si>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</si>
  <si>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</si>
  <si>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</si>
  <si>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</si>
  <si>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</si>
  <si>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</si>
  <si>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</si>
  <si>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</si>
  <si>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</si>
  <si>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</si>
  <si>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</si>
  <si>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</si>
  <si>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</si>
  <si>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</si>
  <si>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</si>
  <si>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</si>
  <si>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</si>
  <si>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</si>
  <si>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</si>
  <si>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</si>
  <si>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</si>
  <si>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</si>
  <si>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</si>
  <si>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</si>
  <si>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</si>
  <si>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</si>
  <si>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</si>
  <si>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</si>
  <si>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</si>
  <si>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</si>
  <si>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</si>
  <si>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</si>
  <si>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</si>
  <si>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</si>
  <si>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</si>
  <si>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</si>
  <si>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</si>
  <si>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</si>
  <si>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</si>
  <si>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</si>
  <si>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</si>
  <si>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</si>
  <si>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</si>
  <si>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</si>
  <si>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</si>
  <si>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</si>
  <si>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</si>
  <si>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</si>
  <si>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</si>
  <si>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</si>
  <si>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</si>
  <si>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</si>
  <si>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</si>
  <si>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</si>
  <si>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</si>
  <si>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</si>
  <si>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</si>
  <si>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</si>
  <si>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</si>
  <si>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</si>
  <si>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</si>
  <si>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</si>
  <si>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</si>
  <si>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</si>
  <si>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</si>
  <si>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</si>
  <si>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</si>
  <si>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</si>
  <si>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</si>
  <si>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</si>
  <si>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</si>
  <si>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</si>
  <si>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</si>
  <si>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</si>
  <si>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</si>
  <si>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</si>
  <si>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</si>
  <si>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</si>
  <si>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</si>
  <si>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</si>
  <si>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</si>
  <si>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</si>
  <si>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</si>
  <si>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</si>
  <si>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</si>
  <si>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</si>
  <si>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</si>
  <si>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</si>
  <si>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</si>
  <si>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</si>
  <si>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</si>
  <si>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</si>
  <si>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</si>
  <si>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</si>
  <si>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</si>
  <si>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</si>
  <si>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</si>
  <si>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</si>
  <si>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</si>
  <si>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</si>
  <si>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</si>
  <si>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</si>
  <si>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</si>
  <si>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</si>
  <si>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</si>
  <si>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</si>
  <si>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</si>
  <si>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</si>
  <si>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</si>
  <si>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</si>
  <si>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</si>
  <si>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</si>
  <si>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</si>
  <si>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</si>
  <si>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</si>
  <si>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</si>
  <si>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</si>
  <si>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</si>
  <si>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</si>
  <si>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</si>
  <si>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</si>
  <si>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</si>
  <si>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</si>
  <si>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</si>
  <si>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</si>
  <si>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</si>
  <si>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</si>
  <si>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</si>
  <si>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</si>
  <si>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</si>
  <si>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</si>
  <si>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</si>
  <si>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</si>
  <si>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</si>
  <si>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</si>
  <si>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</si>
  <si>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</si>
  <si>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</si>
  <si>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</si>
  <si>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</si>
  <si>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</si>
  <si>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</si>
  <si>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</si>
  <si>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</si>
  <si>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</si>
  <si>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</si>
  <si>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</si>
  <si>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</si>
  <si>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</si>
  <si>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</si>
  <si>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</si>
  <si>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</si>
  <si>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</si>
  <si>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</si>
  <si>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</si>
  <si>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</si>
  <si>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</si>
  <si>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</si>
  <si>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</si>
  <si>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</si>
  <si>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</si>
  <si>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</si>
  <si>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</si>
  <si>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</si>
  <si>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</si>
  <si>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</si>
  <si>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</si>
  <si>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</si>
  <si>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</si>
  <si>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</si>
  <si>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</si>
  <si>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</si>
  <si>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</si>
  <si>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</si>
  <si>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</si>
  <si>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</si>
  <si>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</si>
  <si>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</si>
  <si>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</si>
  <si>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</si>
  <si>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</si>
  <si>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</si>
  <si>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</si>
  <si>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</si>
  <si>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</si>
  <si>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</si>
  <si>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</si>
  <si>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</si>
  <si>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</si>
  <si>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</si>
  <si>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</si>
  <si>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</si>
  <si>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</si>
  <si>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</si>
  <si>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</si>
  <si>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</si>
  <si>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</si>
  <si>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</si>
  <si>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</si>
  <si>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</si>
  <si>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</si>
  <si>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</si>
  <si>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</si>
  <si>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</si>
  <si>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</si>
  <si>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</si>
  <si>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</si>
  <si>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</si>
  <si>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</si>
  <si>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</si>
  <si>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</si>
  <si>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</si>
  <si>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</si>
  <si>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</si>
  <si>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</si>
  <si>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</si>
  <si>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</si>
  <si>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</si>
  <si>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</si>
  <si>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</si>
  <si>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</si>
  <si>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</si>
  <si>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</si>
  <si>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</si>
  <si>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</si>
  <si>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</si>
  <si>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</si>
  <si>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</si>
  <si>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</si>
  <si>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</si>
  <si>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</si>
  <si>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</si>
  <si>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</si>
  <si>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</si>
  <si>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</si>
  <si>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</si>
  <si>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</si>
  <si>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</si>
  <si>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</si>
  <si>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</si>
  <si>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</si>
  <si>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</si>
  <si>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</si>
  <si>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</si>
  <si>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</si>
  <si>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</si>
  <si>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</si>
  <si>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</si>
  <si>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</si>
  <si>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</si>
  <si>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</si>
  <si>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</si>
  <si>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</si>
  <si>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</si>
  <si>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</si>
  <si>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</si>
  <si>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</si>
  <si>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</si>
  <si>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</si>
  <si>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</si>
  <si>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</si>
  <si>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</si>
  <si>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</si>
  <si>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</si>
  <si>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</si>
  <si>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</si>
  <si>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</si>
  <si>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</si>
  <si>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</si>
  <si>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</si>
  <si>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</si>
  <si>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</si>
  <si>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</si>
  <si>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</si>
  <si>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</si>
  <si>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</si>
  <si>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</si>
  <si>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</si>
  <si>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</si>
  <si>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</si>
  <si>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</si>
  <si>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</si>
  <si>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</si>
  <si>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</si>
  <si>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</si>
  <si>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</si>
  <si>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</si>
  <si>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</si>
  <si>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</si>
  <si>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</si>
  <si>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</si>
  <si>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</si>
  <si>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</si>
  <si>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</si>
  <si>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</si>
  <si>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</si>
  <si>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</si>
  <si>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</si>
  <si>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</si>
  <si>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</si>
  <si>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</si>
  <si>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</si>
  <si>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</si>
  <si>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</si>
  <si>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</si>
  <si>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</si>
  <si>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</si>
  <si>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</si>
  <si>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</si>
  <si>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</si>
  <si>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</si>
  <si>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</si>
  <si>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</si>
  <si>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</si>
  <si>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</si>
  <si>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</si>
  <si>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</si>
  <si>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</si>
  <si>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</si>
  <si>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</si>
  <si>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</si>
  <si>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</si>
  <si>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</si>
  <si>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</si>
  <si>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</si>
  <si>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</si>
  <si>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</si>
  <si>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</si>
  <si>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</si>
  <si>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</si>
  <si>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</si>
  <si>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</si>
  <si>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</si>
  <si>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</si>
  <si>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</si>
  <si>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</si>
  <si>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</si>
  <si>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</si>
  <si>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</si>
  <si>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</si>
  <si>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</si>
  <si>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</si>
  <si>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</si>
  <si>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</si>
  <si>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</si>
  <si>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</si>
  <si>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</si>
  <si>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</si>
  <si>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</si>
  <si>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</si>
  <si>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</si>
  <si>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</si>
  <si>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</si>
  <si>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</si>
  <si>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</si>
  <si>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</si>
  <si>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</si>
  <si>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</si>
  <si>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</si>
  <si>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</si>
  <si>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</si>
  <si>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</si>
  <si>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</si>
  <si>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</si>
  <si>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</si>
  <si>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</si>
  <si>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</si>
  <si>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</si>
  <si>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</si>
  <si>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</si>
  <si>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</si>
  <si>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</si>
  <si>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</si>
  <si>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</si>
  <si>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</si>
  <si>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</si>
  <si>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</si>
  <si>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</si>
  <si>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</si>
  <si>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</si>
  <si>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</si>
  <si>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</si>
  <si>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</si>
  <si>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</si>
  <si>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</si>
  <si>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</si>
  <si>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</si>
  <si>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</si>
  <si>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</si>
  <si>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</si>
  <si>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</si>
  <si>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</si>
  <si>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</si>
  <si>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</si>
  <si>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</si>
  <si>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</si>
  <si>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</si>
  <si>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</si>
  <si>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</si>
  <si>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</si>
  <si>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</si>
  <si>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</si>
  <si>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</si>
  <si>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</si>
  <si>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</si>
  <si>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</si>
  <si>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</si>
  <si>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</si>
  <si>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</si>
  <si>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</si>
  <si>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</si>
  <si>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</si>
  <si>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</si>
  <si>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</si>
  <si>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</si>
  <si>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</si>
  <si>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</si>
  <si>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</si>
  <si>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</si>
  <si>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</si>
  <si>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</si>
  <si>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</si>
  <si>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</si>
  <si>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</si>
  <si>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</si>
  <si>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</si>
  <si>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</si>
  <si>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</si>
  <si>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</si>
  <si>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</si>
  <si>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</si>
  <si>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</si>
  <si>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</si>
  <si>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</si>
  <si>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</si>
  <si>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</si>
  <si>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</si>
  <si>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</si>
  <si>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</si>
  <si>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</si>
  <si>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</si>
  <si>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</si>
  <si>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</si>
  <si>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</si>
  <si>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</si>
  <si>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</si>
  <si>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</si>
  <si>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</si>
  <si>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</si>
  <si>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</si>
  <si>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</si>
  <si>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</si>
  <si>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</si>
  <si>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</si>
  <si>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</si>
  <si>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</si>
  <si>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</si>
  <si>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</si>
  <si>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</si>
  <si>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</si>
  <si>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</si>
  <si>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</si>
  <si>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</si>
  <si>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</si>
  <si>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</si>
  <si>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</si>
  <si>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</si>
  <si>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</si>
  <si>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</si>
  <si>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</si>
  <si>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</si>
  <si>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</si>
  <si>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</si>
  <si>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</si>
  <si>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</si>
  <si>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</si>
  <si>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</si>
  <si>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</si>
  <si>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</si>
  <si>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</si>
  <si>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</si>
  <si>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</si>
  <si>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</si>
  <si>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</si>
  <si>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</si>
  <si>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</si>
  <si>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</si>
  <si>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</si>
  <si>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</si>
  <si>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</si>
  <si>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</si>
  <si>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</si>
  <si>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</si>
  <si>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</si>
  <si>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</si>
  <si>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</si>
  <si>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</si>
  <si>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</si>
  <si>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</si>
  <si>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</si>
  <si>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</si>
  <si>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</si>
  <si>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</si>
  <si>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</si>
  <si>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</si>
  <si>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</si>
  <si>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</si>
  <si>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</si>
  <si>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</si>
  <si>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</si>
  <si>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</si>
  <si>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</si>
  <si>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</si>
  <si>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</si>
  <si>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</si>
  <si>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</si>
  <si>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</si>
  <si>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</si>
  <si>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</si>
  <si>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</si>
  <si>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</si>
  <si>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</si>
  <si>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</si>
  <si>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</si>
  <si>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</si>
  <si>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</si>
  <si>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</si>
  <si>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</si>
  <si>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</si>
  <si>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</si>
  <si>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</si>
  <si>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</si>
  <si>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</si>
  <si>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</si>
  <si>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</si>
  <si>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</si>
  <si>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</si>
  <si>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</si>
  <si>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</si>
  <si>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</si>
  <si>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</si>
  <si>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</si>
  <si>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</si>
  <si>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</si>
  <si>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</si>
  <si>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</si>
  <si>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</si>
  <si>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</si>
  <si>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</si>
  <si>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</si>
  <si>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</si>
  <si>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</si>
  <si>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</si>
  <si>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</si>
  <si>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</si>
  <si>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</si>
  <si>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</si>
  <si>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</si>
  <si>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</si>
  <si>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</si>
  <si>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</si>
  <si>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</si>
  <si>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</si>
  <si>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</si>
  <si>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</si>
  <si>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</si>
  <si>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</si>
  <si>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</si>
  <si>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</si>
  <si>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</si>
  <si>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</si>
  <si>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</si>
  <si>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</si>
  <si>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</si>
  <si>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</si>
  <si>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</si>
  <si>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</si>
  <si>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</si>
  <si>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</si>
  <si>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</si>
  <si>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</si>
  <si>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</si>
  <si>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</si>
  <si>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</si>
  <si>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</si>
  <si>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</si>
  <si>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</si>
  <si>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</si>
  <si>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</si>
  <si>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</si>
  <si>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</si>
  <si>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</si>
  <si>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</si>
  <si>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</si>
  <si>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</si>
  <si>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</si>
  <si>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</si>
  <si>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</si>
  <si>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</si>
  <si>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</si>
  <si>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</si>
  <si>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</si>
  <si>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</si>
  <si>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</si>
  <si>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</si>
  <si>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</si>
  <si>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</si>
  <si>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</si>
  <si>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</si>
  <si>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</si>
  <si>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</si>
  <si>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</si>
  <si>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</si>
  <si>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</si>
  <si>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</si>
  <si>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</si>
  <si>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</si>
  <si>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</si>
  <si>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</si>
  <si>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</si>
  <si>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</si>
  <si>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</si>
  <si>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</si>
  <si>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</si>
  <si>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</si>
  <si>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</si>
  <si>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</si>
  <si>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</si>
  <si>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</si>
  <si>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</si>
  <si>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</si>
  <si>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</si>
  <si>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</si>
  <si>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</si>
  <si>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</si>
  <si>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</si>
  <si>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</si>
  <si>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</si>
  <si>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</si>
  <si>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</si>
  <si>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</si>
  <si>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</si>
  <si>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</si>
  <si>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</si>
  <si>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</si>
  <si>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</si>
  <si>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</si>
  <si>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</si>
  <si>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</si>
  <si>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</si>
  <si>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</si>
  <si>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</si>
  <si>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</si>
  <si>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</si>
  <si>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</si>
  <si>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</si>
  <si>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</si>
  <si>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</si>
  <si>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</si>
  <si>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</si>
  <si>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</si>
  <si>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</si>
  <si>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</si>
  <si>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</si>
  <si>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</si>
  <si>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</si>
  <si>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</si>
  <si>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</si>
  <si>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</si>
  <si>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</si>
  <si>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</si>
  <si>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</si>
  <si>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</si>
  <si>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</si>
  <si>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</si>
  <si>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</si>
  <si>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</si>
  <si>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</si>
  <si>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</si>
  <si>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</si>
  <si>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</si>
  <si>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</si>
  <si>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</si>
  <si>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</si>
  <si>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</si>
  <si>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</si>
  <si>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</si>
  <si>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</si>
  <si>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</si>
  <si>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</si>
  <si>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</si>
  <si>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</si>
  <si>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</si>
  <si>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</si>
  <si>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</si>
  <si>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</si>
  <si>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</si>
  <si>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</si>
  <si>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</si>
  <si>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</si>
  <si>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</si>
  <si>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</si>
  <si>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</si>
  <si>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</si>
  <si>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</si>
  <si>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</si>
  <si>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</si>
  <si>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</si>
  <si>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</si>
  <si>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</si>
  <si>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</si>
  <si>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</si>
  <si>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</si>
  <si>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</si>
  <si>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</si>
  <si>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</si>
  <si>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</si>
  <si>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</si>
  <si>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</si>
  <si>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</si>
  <si>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</si>
  <si>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</si>
  <si>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</si>
  <si>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</si>
  <si>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</si>
  <si>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</si>
  <si>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</si>
  <si>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</si>
  <si>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</si>
  <si>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</si>
  <si>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</si>
  <si>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</si>
  <si>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</si>
  <si>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</si>
  <si>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</si>
  <si>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</si>
  <si>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</si>
  <si>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</si>
  <si>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</si>
  <si>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</si>
  <si>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</si>
  <si>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</si>
  <si>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</si>
  <si>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</si>
  <si>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</si>
  <si>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</si>
  <si>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</si>
  <si>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</si>
  <si>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</si>
  <si>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</si>
  <si>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</si>
  <si>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</si>
  <si>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</si>
  <si>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</si>
  <si>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</si>
  <si>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</si>
  <si>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</si>
  <si>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</si>
  <si>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</si>
  <si>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</si>
  <si>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</si>
  <si>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</si>
  <si>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</si>
  <si>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</si>
  <si>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</si>
  <si>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</si>
  <si>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</si>
  <si>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</si>
  <si>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</si>
  <si>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</si>
  <si>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</si>
  <si>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</si>
  <si>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</si>
  <si>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</si>
  <si>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</si>
  <si>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</si>
  <si>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</si>
  <si>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</si>
  <si>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</si>
  <si>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</si>
  <si>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</si>
  <si>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</si>
  <si>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</si>
  <si>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</si>
  <si>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</si>
  <si>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</si>
  <si>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</si>
  <si>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</si>
  <si>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</si>
  <si>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</si>
  <si>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</si>
  <si>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</si>
  <si>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</si>
  <si>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</si>
  <si>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</si>
  <si>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</si>
  <si>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</si>
  <si>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</si>
  <si>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</si>
  <si>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</si>
  <si>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</si>
  <si>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</si>
  <si>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</si>
  <si>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</si>
  <si>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</si>
  <si>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</si>
  <si>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</si>
  <si>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</si>
  <si>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</si>
  <si>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</si>
  <si>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</si>
  <si>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</si>
  <si>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</si>
  <si>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</si>
  <si>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</si>
  <si>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</si>
  <si>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</si>
  <si>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</si>
  <si>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</si>
  <si>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</si>
  <si>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</si>
  <si>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</si>
  <si>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</si>
  <si>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</si>
  <si>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</si>
  <si>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</si>
  <si>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</si>
  <si>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</si>
  <si>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</si>
  <si>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</si>
  <si>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</si>
  <si>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</si>
  <si>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</si>
  <si>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</si>
  <si>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</si>
  <si>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</si>
  <si>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</si>
  <si>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</si>
  <si>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</si>
  <si>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</si>
  <si>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</si>
  <si>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</si>
  <si>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</si>
  <si>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</si>
  <si>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</si>
  <si>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</si>
  <si>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</si>
  <si>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</si>
  <si>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</si>
  <si>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</si>
  <si>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</si>
  <si>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</si>
  <si>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</si>
  <si>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</si>
  <si>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</si>
  <si>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</si>
  <si>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</si>
  <si>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</si>
  <si>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</si>
  <si>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</si>
  <si>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</si>
  <si>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</si>
  <si>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</si>
  <si>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</si>
  <si>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</si>
  <si>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</si>
  <si>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</si>
  <si>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</si>
  <si>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</si>
  <si>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</si>
  <si>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</si>
  <si>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</si>
  <si>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</si>
  <si>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</si>
  <si>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</si>
  <si>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</si>
  <si>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</si>
  <si>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</si>
  <si>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</si>
  <si>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</si>
  <si>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</si>
  <si>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</si>
  <si>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</si>
  <si>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</si>
  <si>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</si>
  <si>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</si>
  <si>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</si>
  <si>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</si>
  <si>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</si>
  <si>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</si>
  <si>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</si>
  <si>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</si>
  <si>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</si>
  <si>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</si>
  <si>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</si>
  <si>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</si>
  <si>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</si>
  <si>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</si>
  <si>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</si>
  <si>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</si>
  <si>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</si>
  <si>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</si>
  <si>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</si>
  <si>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</si>
  <si>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</si>
  <si>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</si>
  <si>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</si>
  <si>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</si>
  <si>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</si>
  <si>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</si>
  <si>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</si>
  <si>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</si>
  <si>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</si>
  <si>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</si>
  <si>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</si>
  <si>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</si>
  <si>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</si>
  <si>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</si>
  <si>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</si>
  <si>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</si>
  <si>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</si>
  <si>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</si>
  <si>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</si>
  <si>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</si>
  <si>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</si>
  <si>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</si>
  <si>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</si>
  <si>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</si>
  <si>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</si>
  <si>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</si>
  <si>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</si>
  <si>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</si>
  <si>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</si>
  <si>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</si>
  <si>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</si>
  <si>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</si>
  <si>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</si>
  <si>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</si>
  <si>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</si>
  <si>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</si>
  <si>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</si>
  <si>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</si>
  <si>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</si>
  <si>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</si>
  <si>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</si>
  <si>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</si>
  <si>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</si>
  <si>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</si>
  <si>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</si>
  <si>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</si>
  <si>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</si>
  <si>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</si>
  <si>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</si>
  <si>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</si>
  <si>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</si>
  <si>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</si>
  <si>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</si>
  <si>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</si>
  <si>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</si>
  <si>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</si>
  <si>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</si>
  <si>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</si>
  <si>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</si>
  <si>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</si>
  <si>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</si>
  <si>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</si>
  <si>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</si>
  <si>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</si>
  <si>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</si>
  <si>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</si>
  <si>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</si>
  <si>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</si>
  <si>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</si>
  <si>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</si>
  <si>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</si>
  <si>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</si>
  <si>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</si>
  <si>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</si>
  <si>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</si>
  <si>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</si>
  <si>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</si>
  <si>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</si>
  <si>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</si>
  <si>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</si>
  <si>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</si>
  <si>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</si>
  <si>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</si>
  <si>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</si>
  <si>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</si>
  <si>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</si>
  <si>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</si>
  <si>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</si>
  <si>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</si>
  <si>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</si>
  <si>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</si>
  <si>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</si>
  <si>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</si>
  <si>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</si>
  <si>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</si>
  <si>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</si>
  <si>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</si>
  <si>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</si>
  <si>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</si>
  <si>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</si>
  <si>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</si>
  <si>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</si>
  <si>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</si>
  <si>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</si>
  <si>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</si>
  <si>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</si>
  <si>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</si>
  <si>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</si>
  <si>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</si>
  <si>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</si>
  <si>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</si>
  <si>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</si>
  <si>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</si>
  <si>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</si>
  <si>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</si>
  <si>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</si>
  <si>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</si>
  <si>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</si>
  <si>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</si>
  <si>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</si>
  <si>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</si>
  <si>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</si>
  <si>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</si>
  <si>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</si>
  <si>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</si>
  <si>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</si>
  <si>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</si>
  <si>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</si>
  <si>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</si>
  <si>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</si>
  <si>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</si>
  <si>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</si>
  <si>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</si>
  <si>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</si>
  <si>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</si>
  <si>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</si>
  <si>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</si>
  <si>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</si>
  <si>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</si>
  <si>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</si>
  <si>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</si>
  <si>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</si>
  <si>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</si>
  <si>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</si>
  <si>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</si>
  <si>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</si>
  <si>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</si>
  <si>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</si>
  <si>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</si>
  <si>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</si>
  <si>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</si>
  <si>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</si>
  <si>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</si>
  <si>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</si>
  <si>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</si>
  <si>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</si>
  <si>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</si>
  <si>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</si>
  <si>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</si>
  <si>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</si>
  <si>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</si>
  <si>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</si>
  <si>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</si>
  <si>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</si>
  <si>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</si>
  <si>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</si>
  <si>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</si>
  <si>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</si>
  <si>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</si>
  <si>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</si>
  <si>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</si>
  <si>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</si>
  <si>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</si>
  <si>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</si>
  <si>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</si>
  <si>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</si>
  <si>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</si>
  <si>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</si>
  <si>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</si>
  <si>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</si>
  <si>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</si>
  <si>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</si>
  <si>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</si>
  <si>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</si>
  <si>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</si>
  <si>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</si>
  <si>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</si>
  <si>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</si>
  <si>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</si>
  <si>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</si>
  <si>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</si>
  <si>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</si>
  <si>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</si>
  <si>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</si>
  <si>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</si>
  <si>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</si>
  <si>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</si>
  <si>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</si>
  <si>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</si>
  <si>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</si>
  <si>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</si>
  <si>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</si>
  <si>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</si>
  <si>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</si>
  <si>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</si>
  <si>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</si>
  <si>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</si>
  <si>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</si>
  <si>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</si>
  <si>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</si>
  <si>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</si>
  <si>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</si>
  <si>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</si>
  <si>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</si>
  <si>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</si>
  <si>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</si>
  <si>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</si>
  <si>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</si>
  <si>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</si>
  <si>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</si>
  <si>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</si>
  <si>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</si>
  <si>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</si>
  <si>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</si>
  <si>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</si>
  <si>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</si>
  <si>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</si>
  <si>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</si>
  <si>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</si>
  <si>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</si>
  <si>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</si>
  <si>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</si>
  <si>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</si>
  <si>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</si>
  <si>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</si>
  <si>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</si>
  <si>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</si>
  <si>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</si>
  <si>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</si>
  <si>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</si>
  <si>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</si>
  <si>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</si>
  <si>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</si>
  <si>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</si>
  <si>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</si>
  <si>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</si>
  <si>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</si>
  <si>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</si>
  <si>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</si>
  <si>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</si>
  <si>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</si>
  <si>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</si>
  <si>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</si>
  <si>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</si>
  <si>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</si>
  <si>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</si>
  <si>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</si>
  <si>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</si>
  <si>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</si>
  <si>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</si>
  <si>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</si>
  <si>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</si>
  <si>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</si>
  <si>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</si>
  <si>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</si>
  <si>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</si>
  <si>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</si>
  <si>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</si>
  <si>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</si>
  <si>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</si>
  <si>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</si>
  <si>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</si>
  <si>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</si>
  <si>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</si>
  <si>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</si>
  <si>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</si>
  <si>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</si>
  <si>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</si>
  <si>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</si>
  <si>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</si>
  <si>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</si>
  <si>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</si>
  <si>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</si>
  <si>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</si>
  <si>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</si>
  <si>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</si>
  <si>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</si>
  <si>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</si>
  <si>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</si>
  <si>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</si>
  <si>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</si>
  <si>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</si>
  <si>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</si>
  <si>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</si>
  <si>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</si>
  <si>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</si>
  <si>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</si>
  <si>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</si>
  <si>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</si>
  <si>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</si>
  <si>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</si>
  <si>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</si>
  <si>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</si>
  <si>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</si>
  <si>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</si>
  <si>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</si>
  <si>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</si>
  <si>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</si>
  <si>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</si>
  <si>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</si>
  <si>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</si>
  <si>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</si>
  <si>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</si>
  <si>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</si>
  <si>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</si>
  <si>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</si>
  <si>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</si>
  <si>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</si>
  <si>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</si>
  <si>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</si>
  <si>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</si>
  <si>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</si>
  <si>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</si>
  <si>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</si>
  <si>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</si>
  <si>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</si>
  <si>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</si>
  <si>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</si>
  <si>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</si>
  <si>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</si>
  <si>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</si>
  <si>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</si>
  <si>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</si>
  <si>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</si>
  <si>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</si>
  <si>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</si>
  <si>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</si>
  <si>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</si>
  <si>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</si>
  <si>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</si>
  <si>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</si>
  <si>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</si>
  <si>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</si>
  <si>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</si>
  <si>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</si>
  <si>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</si>
  <si>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</si>
  <si>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</si>
  <si>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</si>
  <si>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</si>
  <si>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</si>
  <si>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</si>
  <si>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</si>
  <si>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</si>
  <si>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</si>
  <si>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</si>
  <si>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</si>
  <si>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</si>
  <si>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</si>
  <si>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</si>
  <si>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</si>
  <si>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</si>
  <si>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</si>
  <si>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</si>
  <si>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</si>
  <si>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</si>
  <si>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</si>
  <si>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</si>
  <si>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</si>
  <si>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</si>
  <si>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</si>
  <si>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</si>
  <si>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</si>
  <si>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</si>
  <si>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</si>
  <si>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</si>
  <si>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</si>
  <si>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</si>
  <si>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</si>
  <si>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</si>
  <si>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</si>
  <si>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</si>
  <si>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</si>
  <si>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</si>
  <si>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</si>
  <si>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</si>
  <si>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</si>
  <si>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</si>
  <si>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</si>
  <si>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</si>
  <si>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</si>
  <si>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</si>
  <si>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</si>
  <si>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</si>
  <si>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</si>
  <si>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</si>
  <si>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</si>
  <si>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</si>
  <si>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</si>
  <si>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</si>
  <si>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</si>
  <si>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</si>
  <si>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</si>
  <si>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</si>
  <si>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</si>
  <si>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</si>
  <si>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</si>
  <si>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</si>
  <si>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</si>
  <si>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</si>
  <si>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</si>
  <si>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</si>
  <si>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</si>
  <si>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</si>
  <si>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</si>
  <si>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</si>
  <si>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</si>
  <si>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</si>
  <si>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</si>
  <si>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</si>
  <si>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</si>
  <si>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</si>
  <si>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</si>
  <si>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</si>
  <si>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</si>
  <si>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</si>
  <si>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</si>
  <si>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</si>
  <si>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</si>
  <si>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</si>
  <si>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</si>
  <si>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</si>
  <si>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</si>
  <si>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</si>
  <si>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</si>
  <si>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</si>
  <si>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</si>
  <si>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</si>
  <si>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</si>
  <si>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</si>
  <si>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</si>
  <si>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</si>
  <si>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</si>
  <si>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</si>
  <si>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</si>
  <si>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</si>
  <si>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</si>
  <si>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</si>
  <si>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</si>
  <si>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</si>
  <si>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</si>
  <si>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</si>
  <si>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</si>
  <si>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</si>
  <si>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</si>
  <si>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</si>
  <si>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</si>
  <si>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</si>
  <si>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</si>
  <si>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</si>
  <si>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</si>
  <si>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</si>
  <si>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</si>
  <si>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</si>
  <si>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</si>
  <si>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</si>
  <si>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</si>
  <si>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</si>
  <si>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</si>
  <si>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</si>
  <si>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</si>
  <si>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</si>
  <si>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</si>
  <si>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</si>
  <si>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</si>
  <si>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</si>
  <si>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</si>
  <si>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</si>
  <si>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</si>
  <si>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</si>
  <si>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</si>
  <si>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</si>
  <si>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</si>
  <si>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</si>
  <si>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</si>
  <si>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</si>
  <si>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</si>
  <si>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</si>
  <si>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</si>
  <si>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</si>
  <si>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</si>
  <si>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</si>
  <si>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</si>
  <si>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</si>
  <si>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</si>
  <si>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</si>
  <si>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</si>
  <si>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</si>
  <si>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</si>
  <si>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</si>
  <si>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</si>
  <si>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</si>
  <si>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</si>
  <si>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</si>
  <si>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</si>
  <si>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</si>
  <si>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</si>
  <si>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</si>
  <si>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</si>
  <si>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</si>
  <si>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</si>
  <si>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</si>
  <si>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</si>
  <si>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</si>
  <si>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</si>
  <si>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</si>
  <si>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</si>
  <si>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</si>
  <si>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</si>
  <si>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</si>
  <si>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</si>
  <si>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</si>
  <si>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</si>
  <si>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</si>
  <si>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</si>
  <si>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</si>
  <si>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</si>
  <si>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</si>
  <si>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</si>
  <si>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</si>
  <si>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</si>
  <si>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</si>
  <si>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</si>
  <si>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</si>
  <si>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</si>
  <si>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</si>
  <si>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</si>
  <si>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</si>
  <si>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</si>
  <si>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</si>
  <si>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</si>
  <si>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</si>
  <si>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</si>
  <si>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</si>
  <si>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</si>
  <si>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</si>
  <si>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</si>
  <si>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</si>
  <si>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</si>
  <si>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</si>
  <si>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</si>
  <si>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</si>
  <si>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</si>
  <si>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</si>
  <si>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</si>
  <si>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</si>
  <si>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</si>
  <si>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</si>
  <si>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</si>
  <si>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</si>
  <si>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</si>
  <si>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</si>
  <si>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</si>
  <si>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</si>
  <si>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</si>
  <si>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</si>
  <si>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</si>
  <si>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</si>
  <si>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</si>
  <si>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</si>
  <si>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</si>
  <si>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</si>
  <si>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</si>
  <si>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</si>
  <si>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</si>
  <si>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</si>
  <si>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</si>
  <si>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</si>
  <si>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</si>
  <si>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</si>
  <si>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</si>
  <si>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</si>
  <si>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</si>
  <si>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</si>
  <si>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</si>
  <si>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</si>
  <si>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</si>
  <si>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</si>
  <si>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</si>
  <si>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</si>
  <si>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</si>
  <si>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</si>
  <si>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</si>
  <si>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</si>
  <si>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</si>
  <si>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</si>
  <si>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</si>
  <si>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</si>
  <si>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</si>
  <si>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</si>
  <si>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</si>
  <si>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</si>
  <si>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</si>
  <si>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</si>
  <si>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</si>
  <si>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</si>
  <si>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</si>
  <si>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</si>
  <si>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</si>
  <si>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</si>
  <si>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</si>
  <si>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</si>
  <si>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</si>
  <si>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</si>
  <si>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</si>
  <si>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</si>
  <si>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</si>
  <si>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</si>
  <si>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</si>
  <si>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</si>
  <si>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</si>
  <si>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</si>
  <si>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</si>
  <si>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</si>
  <si>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</si>
  <si>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</si>
  <si>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</si>
  <si>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</si>
  <si>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</si>
  <si>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</si>
  <si>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</si>
  <si>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</si>
  <si>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</si>
  <si>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</si>
  <si>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</si>
  <si>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</si>
  <si>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</si>
  <si>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</si>
  <si>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</si>
  <si>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</si>
  <si>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</si>
  <si>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</si>
  <si>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</si>
  <si>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</si>
  <si>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</si>
  <si>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</si>
  <si>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</si>
  <si>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</si>
  <si>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</si>
  <si>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</si>
  <si>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</si>
  <si>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</si>
  <si>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</si>
  <si>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</si>
  <si>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</si>
  <si>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</si>
  <si>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</si>
  <si>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</si>
  <si>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</si>
  <si>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</si>
  <si>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</si>
  <si>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</si>
  <si>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</si>
  <si>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</si>
  <si>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</si>
  <si>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</si>
  <si>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</si>
  <si>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</si>
  <si>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</si>
  <si>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</si>
  <si>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</si>
  <si>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</si>
  <si>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</si>
  <si>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</si>
  <si>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</si>
  <si>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</si>
  <si>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</si>
  <si>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</si>
  <si>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</si>
  <si>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</si>
  <si>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</si>
  <si>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PCM-20251121-00001138</t>
  </si>
  <si>
    <t>20 mins</t>
  </si>
  <si>
    <t>PCM-20251121-00001195</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</si>
  <si>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</si>
  <si>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</si>
  <si>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</si>
  <si>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</si>
  <si>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</si>
  <si>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</si>
  <si>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</si>
  <si>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</si>
  <si>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</si>
  <si>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</si>
  <si>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</si>
  <si>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</si>
  <si>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</si>
  <si>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</si>
  <si>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</si>
  <si>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TT-20251121-00850 , NO PCM</t>
  </si>
  <si>
    <t>EM Team moved ETA: min</t>
  </si>
  <si>
    <t>PCM-20251121-00000955</t>
  </si>
  <si>
    <t>team TS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</si>
</sst>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1" totalsRowShown="0" headerRowDxfId="48" dataDxfId="47" headerRowBorderDxfId="45" tableBorderDxfId="46" totalsRowBorderDxfId="44">
  <autoFilter ref="A1:L4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D8" sqref="D8"/>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320.04417615740385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45982.99260208333</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45982.99260208333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45982.99260208333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45982.99260208333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45982.99260208333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45982.99260208333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45982.99260208333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45982.99260208333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45982.99260208333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45982.99260208333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45982.99260208333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45982.99260208333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45982.99260208333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45982.99260208333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45982.99260208333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45982.99260208333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45982.99260208333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45982.99260208333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45982.99260208333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45982.99260208333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45982.99260208333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45982.99260208333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45982.99260208333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45982.99260208333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45982.99260208333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45982.99260208333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45982.99260208333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45982.99260208333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45982.99260208333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45982.99260208333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45982.99260208333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45982.99260208333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45982.99260208333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45982.99260208333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45982.99260208333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45982.99260208333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45982.99260208333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45982.99260208333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45982.99260208333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45982.99260208333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45982.99260208333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45982.99260208333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45982.99260208333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45982.99260208333</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45982.99260208333</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45982.99260208333</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45982.99260208333</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45982.99260208333</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63035D1E-2DBF-4F85-B4D4-3EACD51706C3}"/>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157.99276412036852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45982.99260208333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45982.99260208333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9"/>
      <c r="E6" s="102"/>
      <c r="F6" s="103"/>
      <c r="G6" s="104">
        <f ca="1">IFERROR(NOW()-F6,"-")</f>
        <v>45982.99260208333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9"/>
      <c r="E7" s="102"/>
      <c r="F7" s="103"/>
      <c r="G7" s="104">
        <f ca="1">IFERROR(NOW()-F7,"-")</f>
        <v>45982.99260208333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45982.99260208333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45982.99260208333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45982.99260208333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45982.99260208333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45982.99260208333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45982.99260208333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45982.99260208333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45982.99260208333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45982.99260208333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45982.99260208333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45982.99260208333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45982.99260208333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45982.99260208333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45982.99260208333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45982.99260208333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45982.99260208333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45982.99260208333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45982.99260208333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45982.99260208333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45982.99260208333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45982.99260208333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45982.99260208333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45982.99260208333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45982.99260208333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45982.99260208333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45982.99260208333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45982.99260208333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45982.99260208333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45982.99260208333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45982.99260208333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45982.99260208333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45982.99260208333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45982.99260208333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45982.99260208333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45982.99260208333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45982.99260208333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45982.99260208333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45982.99260208333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45982.99260208333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45982.99260208333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45982.99260208333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45982.99260208333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45982.99260208333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45982.99260208333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45982.99260208333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45982.99260208333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45982.99260208333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45982.99260208333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45982.99260208333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45982.99260208333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45982.99260208333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45982.99260208333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45982.99260208333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45982.99260208333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45982.99260208333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45982.99260208333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45982.99260208333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45982.99260208333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45982.99260208333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45982.99260208333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45982.99260208333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45982.99260208333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45982.99260208333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45982.99260208333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45982.99260208333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45982.99260208333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45982.99260208333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45982.99260208333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45982.99260208333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45982.99260208333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45982.99260208333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45982.99260208333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45982.99260208333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45982.99260208333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45982.99260208333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45982.99260208333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45982.99260208333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45982.99260208333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45982.99260208333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45982.99260208333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45982.99260208333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45982.99260208333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45982.99260208333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45982.99260208333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45982.99260208333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45982.99260208333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45982.99260208333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45982.99260208333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45982.99260208333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45982.99260208333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45982.99260208333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45982.99260208333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45982.99260208333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45982.99260208333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45982.99260208333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45982.99260208333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45982.99260208333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45982.99260208333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45982.99260208333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45982.99260208333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45982.99260208333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45982.99260208333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45982.99260208333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45982.99260208333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45982.99260208333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45982.99260208333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45982.99260208333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45982.99260208333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45982.99260208333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45982.99260208333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45982.99260208333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45982.99260208333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45982.99260208333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45982.99260208333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45982.99260208333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45982.99260208333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45982.99260208333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45982.99260208333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45982.99260208333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45982.99260208333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45982.99260208333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45982.99260208333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45982.99260208333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45982.99260208333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45982.99260208333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45982.99260208333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45982.99260208333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45982.99260208333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45982.99260208333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45982.99260208333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45982.99260208333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45982.99260208333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45982.99260208333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45982.99260208333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45982.99260208333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45982.99260208333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45982.99260208333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45982.99260208333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45982.99260208333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45982.99260208333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45982.99260208333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45982.99260208333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45982.99260208333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45982.99260208333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45982.99260208333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45982.99260208333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45982.99260208333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45982.99260208333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45982.99260208333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45982.99260208333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45982.99260208333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45982.99260208333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45982.99260208333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45982.99260208333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45982.99260208333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45982.99260208333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45982.99260208333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45982.99260208333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45982.99260208333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45982.99260208333</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45982.99260208333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45982.99260208333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45982.99260208333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45982.99260208333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45982.99260208333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45982.99260208333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45982.99260208333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45982.99260208333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45982.99260208333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45982.99260208333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45982.99260208333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45982.99260208333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45982.99260208333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45982.99260208333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45982.99260208333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45982.99260208333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45982.99260208333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45982.99260208333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45982.99260208333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45982.99260208333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45982.99260208333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45982.99260208333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45982.99260208333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45982.99260208333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45982.99260208333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45982.99260208333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45982.99260208333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45982.99260208333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45982.99260208333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45982.99260208333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45982.99260208333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45982.99260208333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45982.99260208333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45982.99260208333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45982.99260208333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45982.99260208333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45982.99260208333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45982.99260208333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45982.99260208333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45982.99260208333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45982.99260208333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45982.99260208333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45982.99260208333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45982.99260208333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45982.99260208333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45982.99260208333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45982.99260208333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45982.99260208333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45982.99260208333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45982.99260208333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45982.99260208333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45982.99260208333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45982.99260208333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45982.99260208333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45982.99260208333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45982.99260208333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45982.99260208333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45982.99260208333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45982.99260208333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45982.99260208333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45982.99260208333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45982.99260208333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45982.99260208333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45982.99260208333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45982.99260208333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45982.99260208333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45982.99260208333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45982.99260208333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45982.99260208333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45982.99260208333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45982.99260208333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45982.99260208333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45982.99260208333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45982.99260208333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45982.99260208333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45982.99260208333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45982.99260208333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45982.99260208333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45982.99260208333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45982.99260208333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45982.99260208333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45982.99260208333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45982.99260208333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45982.99260208333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45982.99260208333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45982.99260208333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45982.99260208333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45982.99260208333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45982.99260208333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45982.99260208333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45982.99260208333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45982.99260208333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45982.99260208333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45982.99260208333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45982.99260208333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45982.99260208333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45982.99260208333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45982.99260208333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45982.99260208333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45982.99260208333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45982.99260208333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45982.99260208333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45982.99260208333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45982.99260208333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45982.99260208333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45982.99260208333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45982.99260208333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45982.99260208333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45982.99260208333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45982.99260208333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45982.99260208333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45982.99260208333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45982.99260208333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45982.99260208333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45982.99260208333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45982.99260208333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45982.99260208333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45982.99260208333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45982.99260208333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45982.99260208333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45982.99260208333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45982.99260208333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45982.99260208333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45982.99260208333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45982.99260208333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45982.99260208333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45982.99260208333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45982.99260208333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45982.99260208333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45982.99260208333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45982.99260208333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45982.99260208333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45982.99260208333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45982.99260208333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45982.99260208333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45982.99260208333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45982.99260208333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45982.99260208333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45982.99260208333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45982.99260208333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45982.99260208333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45982.99260208333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45982.99260208333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45982.99260208333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45982.99260208333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45982.99260208333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45982.99260208333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45982.99260208333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45982.99260208333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45982.99260208333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45982.99260208333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45982.99260208333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45982.99260208333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45982.99260208333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45982.99260208333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45982.99260208333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45982.99260208333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45982.99260208333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45982.99260208333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45982.99260208333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45982.99260208333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45982.99260208333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45982.99260208333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45982.99260208333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45982.99260208333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45982.99260208333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45982.99260208333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45982.99260208333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45982.99260208333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45982.99260208333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45982.99260208333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45982.99260208333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45982.99260208333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45982.99260208333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45982.99260208333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45982.99260208333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45982.99260208333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45982.99260208333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45982.99260208333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45982.99260208333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45982.99260208333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45982.99260208333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45982.99260208333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45982.99260208333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45982.99260208333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45982.99260208333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45982.99260208333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45982.99260208333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45982.99260208333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45982.99260208333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45982.99260208333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45982.99260208333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45982.99260208333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45982.99260208333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45982.99260208333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45982.99260208333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45982.99260208333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45982.99260208333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45982.99260208333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45982.99260208333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45982.99260208333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45982.99260208333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45982.99260208333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45982.99260208333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45982.99260208333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45982.99260208333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45982.99260208333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45982.99260208333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45982.99260208333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45982.99260208333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45982.99260208333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45982.99260208333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45982.99260208333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45982.99260208333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45982.99260208333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45982.99260208333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45982.99260208333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45982.99260208333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45982.99260208333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45982.99260208333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45982.99260208333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45982.99260208333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45982.99260208333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45982.99260208333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45982.99260208333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45982.99260208333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45982.99260208333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45982.99260208333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45982.99260208333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45982.99260208333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45982.99260208333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45982.99260208333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45982.99260208333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45982.99260208333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45982.99260208333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45982.99260208333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45982.99260208333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45982.99260208333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45982.99260208333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45982.99260208333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45982.99260208333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45982.99260208333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45982.99260208333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45982.99260208333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45982.99260208333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45982.99260208333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45982.99260208333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45982.99260208333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45982.99260208333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45982.99260208333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45982.99260208333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45982.99260208333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45982.99260208333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45982.99260208333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45982.99260208333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45982.99260208333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45982.99260208333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45982.99260208333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45982.99260208333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45982.99260208333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45982.99260208333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45982.99260208333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45982.99260208333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45982.99260208333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45982.99260208333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45982.99260208333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45982.99260208333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45982.99260208333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45982.99260208333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45982.99260208333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45982.99260208333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45982.99260208333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45982.99260208333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45982.99260208333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45982.99260208333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45982.99260208333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45982.99260208333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45982.99260208333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45982.99260208333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45982.99260208333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45982.99260208333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45982.99260208333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45982.99260208333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45982.99260208333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45982.99260208333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45982.99260208333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45982.99260208333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45982.99260208333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45982.99260208333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45982.99260208333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45982.99260208333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45982.99260208333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45982.99260208333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45982.99260208333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45982.99260208333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45982.99260208333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45982.99260208333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45982.99260208333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45982.99260208333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45982.99260208333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45982.99260208333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45982.99260208333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45982.99260208333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45982.99260208333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45982.99260208333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45982.99260208333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45982.99260208333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45982.99260208333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45982.99260208333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45982.99260208333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45982.99260208333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45982.99260208333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45982.99260208333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45982.99260208333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45982.99260208333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45982.99260208333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45982.99260208333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45982.99260208333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45982.99260208333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45982.99260208333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45982.99260208333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45982.99260208333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45982.99260208333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45982.99260208333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45982.99260208333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45982.99260208333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45982.99260208333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45982.99260208333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45982.99260208333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45982.99260208333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45982.99260208333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45982.99260208333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45982.99260208333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45982.99260208333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45982.99260208333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45982.99260208333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45982.99260208333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45982.99260208333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45982.99260208333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45982.99260208333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45982.99260208333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45982.99260208333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45982.99260208333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45982.99260208333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45982.99260208333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45982.99260208333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45982.99260208333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45982.99260208333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45982.99260208333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45982.99260208333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45982.99260208333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45982.99260208333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45982.99260208333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45982.99260208333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45982.99260208333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45982.99260208333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45982.99260208333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45982.99260208333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45982.99260208333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45982.99260208333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45982.99260208333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45982.99260208333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45982.99260208333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45982.99260208333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45982.99260208333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45982.99260208333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45982.99260208333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45982.99260208333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45982.99260208333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45982.99260208333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45982.99260208333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45982.99260208333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45982.99260208333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45982.99260208333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45982.99260208333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45982.99260208333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45982.99260208333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45982.99260208333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45982.99260208333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45982.99260208333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45982.99260208333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45982.99260208333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45982.99260208333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45982.99260208333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45982.99260208333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45982.99260208333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45982.99260208333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45982.99260208333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45982.99260208333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45982.99260208333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45982.99260208333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45982.99260208333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45982.99260208333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45982.99260208333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45982.99260208333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45982.99260208333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45982.99260208333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45982.99260208333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45982.99260208333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45982.99260208333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45982.99260208333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45982.99260208333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45982.99260208333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45982.99260208333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45982.99260208333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45982.99260208333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45982.99260208333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45982.99260208333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45982.99260208333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45982.99260208333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45982.99260208333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45982.99260208333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45982.99260208333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45982.99260208333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45982.99260208333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45982.99260208333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45982.99260208333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45982.99260208333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45982.99260208333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45982.99260208333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45982.99260208333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45982.99260208333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45982.99260208333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45982.99260208333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45982.99260208333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45982.99260208333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45982.99260208333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45982.99260208333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45982.99260208333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45982.99260208333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45982.99260208333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45982.99260208333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45982.99260208333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45982.99260208333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45982.99260208333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45982.99260208333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45982.99260208333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45982.99260208333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45982.99260208333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45982.99260208333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45982.99260208333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45982.99260208333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45982.99260208333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45982.99260208333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45982.99260208333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45982.99260208333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45982.99260208333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45982.99260208333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45982.99260208333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45982.99260208333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45982.99260208333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45982.99260208333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45982.99260208333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45982.99260208333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45982.99260208333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45982.99260208333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45982.99260208333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45982.99260208333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45982.99260208333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45982.99260208333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45982.99260208333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45982.99260208333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45982.99260208333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45982.99260208333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45982.99260208333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45982.99260208333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45982.99260208333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45982.99260208333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45982.99260208333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45982.99260208333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45982.99260208333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45982.99260208333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45982.99260208333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45982.99260208333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45982.99260208333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45982.99260208333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45982.99260208333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45982.99260208333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45982.99260208333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45982.99260208333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45982.99260208333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45982.99260208333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45982.99260208333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45982.99260208333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45982.99260208333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45982.99260208333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45982.99260208333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45982.99260208333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45982.99260208333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45982.99260208333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45982.99260208333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45982.99260208333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45982.99260208333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45982.99260208333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45982.99260208333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45982.99260208333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45982.99260208333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45982.99260208333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45982.99260208333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45982.99260208333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45982.99260208333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45982.99260208333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45982.99260208333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45982.99260208333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45982.99260208333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45982.99260208333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45982.99260208333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45982.99260208333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45982.99260208333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45982.99260208333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45982.99260208333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45982.99260208333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45982.99260208333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45982.99260208333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45982.99260208333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45982.99260208333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45982.99260208333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45982.99260208333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45982.99260208333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45982.99260208333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45982.99260208333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45982.99260208333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45982.99260208333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45982.99260208333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45982.99260208333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45982.99260208333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45982.99260208333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45982.99260208333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45982.99260208333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45982.99260208333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45982.99260208333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45982.99260208333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45982.99260208333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45982.99260208333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45982.99260208333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45982.99260208333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45982.99260208333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45982.99260208333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45982.99260208333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45982.99260208333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45982.99260208333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45982.99260208333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45982.99260208333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45982.99260208333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45982.99260208333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45982.99260208333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45982.99260208333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45982.99260208333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45982.99260208333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45982.99260208333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45982.99260208333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45982.99260208333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45982.99260208333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45982.99260208333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45982.99260208333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45982.99260208333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45982.99260208333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45982.99260208333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45982.99260208333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45982.99260208333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45982.99260208333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45982.99260208333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45982.99260208333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45982.99260208333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45982.99260208333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45982.99260208333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45982.99260208333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45982.99260208333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45982.99260208333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45982.99260208333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45982.99260208333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45982.99260208333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45982.99260208333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45982.99260208333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45982.99260208333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45982.99260208333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45982.99260208333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45982.99260208333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45982.99260208333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45982.99260208333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45982.99260208333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45982.99260208333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45982.99260208333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45982.99260208333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45982.99260208333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45982.99260208333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45982.99260208333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45982.99260208333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45982.99260208333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45982.99260208333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45982.99260208333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45982.99260208333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45982.99260208333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45982.99260208333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45982.99260208333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45982.99260208333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45982.99260208333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45982.99260208333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45982.99260208333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45982.99260208333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45982.99260208333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45982.99260208333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45982.99260208333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45982.99260208333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45982.99260208333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45982.99260208333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45982.99260208333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45982.99260208333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45982.99260208333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45982.99260208333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45982.99260208333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45982.99260208333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45982.99260208333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45982.99260208333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45982.99260208333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45982.99260208333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45982.99260208333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45982.99260208333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45982.99260208333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45982.99260208333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45982.99260208333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45982.99260208333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45982.99260208333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45982.99260208333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45982.99260208333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45982.99260208333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45982.99260208333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45982.99260208333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45982.99260208333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45982.99260208333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45982.99260208333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45982.99260208333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45982.99260208333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45982.99260208333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45982.99260208333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45982.99260208333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45982.99260208333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45982.99260208333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45982.99260208333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45982.99260208333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45982.99260208333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45982.99260208333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45982.99260208333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45982.99260208333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45982.99260208333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45982.99260208333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45982.99260208333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45982.99260208333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45982.99260208333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45982.99260208333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45982.99260208333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45982.99260208333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45982.99260208333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45982.99260208333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45982.99260208333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45982.99260208333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45982.99260208333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45982.99260208333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45982.99260208333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45982.99260208333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45982.99260208333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45982.99260208333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45982.99260208333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45982.99260208333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45982.99260208333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45982.99260208333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45982.99260208333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45982.99260208333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45982.99260208333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45982.99260208333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45982.99260208333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45982.99260208333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45982.99260208333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45982.99260208333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45982.99260208333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45982.99260208333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45982.99260208333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45982.99260208333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45982.99260208333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45982.99260208333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45982.99260208333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45982.99260208333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45982.99260208333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45982.99260208333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45982.99260208333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45982.99260208333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45982.99260208333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45982.99260208333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45982.99260208333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45982.99260208333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45982.99260208333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45982.99260208333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45982.99260208333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45982.99260208333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45982.99260208333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45982.99260208333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45982.99260208333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45982.99260208333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45982.99260208333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45982.99260208333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45982.99260208333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45982.99260208333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45982.99260208333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45982.99260208333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45982.99260208333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45982.99260208333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45982.99260208333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45982.99260208333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45982.99260208333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45982.99260208333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45982.99260208333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45982.99260208333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45982.99260208333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45982.99260208333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45982.99260208333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45982.99260208333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45982.99260208333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45982.99260208333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45982.99260208333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45982.99260208333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45982.99260208333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45982.99260208333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45982.99260208333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45982.99260208333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45982.99260208333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45982.99260208333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45982.99260208333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45982.99260208333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45982.99260208333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45982.99260208333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45982.99260208333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45982.99260208333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45982.99260208333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45982.99260208333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45982.99260208333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45982.99260208333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45982.99260208333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45982.99260208333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45982.99260208333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45982.99260208333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45982.99260208333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45982.99260208333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45982.99260208333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45982.99260208333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45982.99260208333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45982.99260208333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45982.99260208333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45982.99260208333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45982.99260208333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45982.99260208333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45982.99260208333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45982.99260208333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45982.99260208333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45982.99260208333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45982.99260208333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45982.99260208333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45982.99260208333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45982.99260208333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45982.99260208333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45982.99260208333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45982.99260208333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45982.99260208333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45982.99260208333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45982.99260208333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45982.99260208333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45982.99260208333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45982.99260208333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45982.99260208333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45982.99260208333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45982.99260208333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45982.99260208333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45982.99260208333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45982.99260208333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45982.99260208333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45982.99260208333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45982.99260208333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45982.99260208333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45982.99260208333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45982.99260208333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45982.99260208333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45982.99260208333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45982.99260208333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45982.99260208333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45982.99260208333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45982.99260208333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45982.99260208333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45982.99260208333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45982.99260208333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45982.99260208333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45982.99260208333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45982.99260208333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45982.99260208333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45982.99260208333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45982.99260208333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45982.99260208333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45982.99260208333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45982.99260208333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45982.99260208333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45982.99260208333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45982.99260208333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45982.99260208333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45982.99260208333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45982.99260208333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45982.99260208333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45982.99260208333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45982.99260208333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45982.99260208333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45982.99260208333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45982.99260208333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45982.99260208333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45982.99260208333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45982.99260208333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45982.99260208333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45982.99260208333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45982.99260208333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45982.99260208333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45982.99260208333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45982.99260208333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45982.99260208333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45982.99260208333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45982.99260208333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45982.99260208333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45982.99260208333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45982.99260208333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45982.99260208333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45982.99260208333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45982.99260208333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45982.99260208333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45982.99260208333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45982.99260208333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45982.99260208333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45982.99260208333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45982.99260208333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45982.99260208333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45982.99260208333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45982.99260208333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45982.99260208333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45982.99260208333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45982.99260208333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45982.99260208333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45982.99260208333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45982.99260208333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45982.99260208333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45982.99260208333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45982.99260208333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45982.99260208333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45982.99260208333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45982.99260208333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45982.99260208333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45982.99260208333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45982.99260208333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45982.99260208333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45982.99260208333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45982.99260208333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45982.99260208333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45982.99260208333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45982.99260208333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45982.99260208333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45982.99260208333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45982.99260208333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45982.99260208333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45982.99260208333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45982.99260208333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45982.99260208333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45982.99260208333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45982.99260208333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45982.99260208333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45982.99260208333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45982.99260208333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45982.99260208333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45982.99260208333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45982.99260208333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45982.99260208333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45982.99260208333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45982.99260208333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45982.99260208333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45982.99260208333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45982.99260208333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45982.99260208333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45982.99260208333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45982.99260208333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45982.99260208333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45982.99260208333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45982.99260208333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45982.99260208333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45982.99260208333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45982.99260208333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45982.99260208333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45982.99260208333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45982.99260208333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45982.99260208333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45982.99260208333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45982.99260208333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45982.99260208333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45982.99260208333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45982.99260208333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45982.99260208333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45982.99260208333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45982.99260208333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45982.99260208333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45982.99260208333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45982.99260208333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45982.99260208333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45982.99260208333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45982.99260208333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45982.99260208333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45982.99260208333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45982.99260208333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45982.99260208333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45982.99260208333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45982.99260208333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45982.99260208333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45982.99260208333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45982.99260208333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45982.99260208333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45982.99260208333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45982.99260208333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45982.99260208333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45982.99260208333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45982.99260208333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45982.99260208333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45982.99260208333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45982.99260208333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45982.99260208333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45982.99260208333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45982.99260208333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45982.99260208333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45982.99260208333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45982.99260208333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45982.99260208333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45982.99260208333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45982.99260208333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45982.99260208333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45982.99260208333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45982.99260208333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45982.99260208333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45982.99260208333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45982.99260208333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45982.99260208333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45982.99260208333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45982.99260208333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45982.99260208333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45982.99260208333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45982.99260208333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45982.99260208333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45982.99260208333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45982.99260208333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45982.99260208333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45982.99260208333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45982.99260208333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45982.99260208333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45982.99260208333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45982.99260208333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45982.99260208333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45982.99260208333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45982.99260208333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45982.99260208333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45982.99260208333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45982.99260208333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45982.99260208333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45982.99260208333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45982.99260208333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45982.99260208333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45982.99260208333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45982.99260208333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45982.99260208333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45982.99260208333</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1"/>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279.51188449073379</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36632</v>
      </c>
      <c r="E3" s="94" t="s">
        <v>39021</v>
      </c>
      <c r="F3" s="95">
        <v>45982.911678240744</v>
      </c>
      <c r="G3" s="96">
        <f t="shared" ref="G3:G21" ca="1" si="0">IFERROR(NOW()-F3,"")</f>
        <v>8.0923842586344108E-2</v>
      </c>
      <c r="H3" s="95">
        <v>45982.905949074076</v>
      </c>
      <c r="I3" s="113" t="str">
        <f>IFERROR(VLOOKUP(D3,DB!A:F,6,0),"")</f>
        <v>Generator-SG</v>
      </c>
      <c r="J3" s="113" t="str">
        <f>IFERROR(VLOOKUP(D3,DB!A:G,7,0),"")</f>
        <v>Dead</v>
      </c>
      <c r="K3" s="97" t="s">
        <v>39109</v>
      </c>
      <c r="L3" s="91" t="str">
        <f>IFERROR(VLOOKUP(D3,DB!A:I,9,0),"")</f>
        <v>Latis</v>
      </c>
    </row>
    <row r="4" spans="1:16" ht="15" customHeight="1">
      <c r="A4" s="113" t="s">
        <v>39110</v>
      </c>
      <c r="B4" s="113" t="str">
        <f>IFERROR(VLOOKUP(D4,DB!A:K,11,0),"")</f>
        <v>R4</v>
      </c>
      <c r="C4" s="93">
        <v>1</v>
      </c>
      <c r="D4" s="91" t="s">
        <v>36293</v>
      </c>
      <c r="E4" s="94" t="s">
        <v>39021</v>
      </c>
      <c r="F4" s="95">
        <v>45982.984027777777</v>
      </c>
      <c r="G4" s="96">
        <f t="shared" ca="1" si="0"/>
        <v>8.5743055533384904E-3</v>
      </c>
      <c r="H4" s="95">
        <v>45982.978587962964</v>
      </c>
      <c r="I4" s="113" t="str">
        <f>IFERROR(VLOOKUP(D4,DB!A:F,6,0),"")</f>
        <v>Generator-SG</v>
      </c>
      <c r="J4" s="113" t="str">
        <f>IFERROR(VLOOKUP(D4,DB!A:G,7,0),"")</f>
        <v>No BB Shifted</v>
      </c>
      <c r="K4" s="97" t="s">
        <v>39111</v>
      </c>
      <c r="L4" s="91" t="str">
        <f>IFERROR(VLOOKUP(D4,DB!A:I,9,0),"")</f>
        <v>Latis</v>
      </c>
    </row>
    <row r="5" spans="1:16" ht="15" customHeight="1">
      <c r="A5" s="113"/>
      <c r="B5" s="113" t="str">
        <f>IFERROR(VLOOKUP(D5,DB!A:K,11,0),"")</f>
        <v/>
      </c>
      <c r="C5" s="93"/>
      <c r="D5" s="91"/>
      <c r="E5" s="94"/>
      <c r="F5" s="95"/>
      <c r="G5" s="96">
        <f t="shared" ca="1" si="0"/>
        <v>45982.99260208333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45982.99260208333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45982.99260208333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45982.99260208333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45982.99260208333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45982.99260208333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45982.99260208333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45982.99260208333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45982.99260208333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45982.99260208333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45982.99260208333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45982.99260208333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45982.99260208333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45982.99260208333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45982.99260208333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45982.99260208333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45982.99260208333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1">IFERROR(NOW()-F22,"")</f>
        <v>45982.99260208333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45982.99260208333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45982.99260208333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45982.99260208333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45982.99260208333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45982.99260208333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45982.99260208333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45982.99260208333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45982.99260208333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45982.99260208333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45982.99260208333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45982.99260208333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45982.99260208333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45982.99260208333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45982.99260208333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45982.99260208333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45982.99260208333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45982.99260208333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45982.99260208333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45982.99260208333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45982.99260208333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45982.99260208333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45982.99260208333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45982.99260208333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45982.99260208333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45982.99260208333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45982.99260208333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45982.99260208333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45982.99260208333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45982.99260208333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45982.99260208333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45982.99260208333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45982.99260208333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45982.99260208333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45982.99260208333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45982.99260208333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45982.99260208333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45982.99260208333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45982.99260208333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45982.99260208333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45982.99260208333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45982.99260208333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45982.99260208333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45982.99260208333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45982.99260208333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45982.99260208333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45982.99260208333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45982.99260208333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45982.99260208333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45982.99260208333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45982.99260208333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45982.99260208333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45982.99260208333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45982.99260208333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45982.99260208333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45982.99260208333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45982.99260208333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45982.99260208333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45982.99260208333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45982.99260208333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45982.99260208333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45982.99260208333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45982.99260208333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45982.99260208333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2">IFERROR(NOW()-F86,"")</f>
        <v>45982.99260208333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45982.99260208333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45982.99260208333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45982.99260208333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45982.99260208333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45982.99260208333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45982.99260208333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45982.99260208333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45982.99260208333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45982.99260208333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45982.99260208333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45982.99260208333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45982.99260208333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45982.99260208333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45982.99260208333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45982.99260208333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45982.99260208333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45982.99260208333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45982.99260208333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45982.99260208333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45982.99260208333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45982.99260208333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45982.99260208333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45982.99260208333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45982.99260208333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45982.99260208333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45982.99260208333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45982.99260208333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45982.99260208333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45982.99260208333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45982.99260208333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45982.99260208333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45982.99260208333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45982.99260208333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45982.99260208333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45982.99260208333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45982.99260208333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45982.99260208333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45982.99260208333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45982.99260208333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45982.99260208333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45982.99260208333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45982.99260208333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45982.99260208333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45982.99260208333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45982.99260208333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45982.99260208333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45982.99260208333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45982.99260208333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45982.99260208333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45982.99260208333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45982.99260208333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45982.99260208333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45982.99260208333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45982.99260208333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45982.99260208333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45982.99260208333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45982.99260208333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45982.99260208333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45982.99260208333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45982.99260208333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45982.99260208333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45982.99260208333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45982.99260208333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3">IFERROR(NOW()-F150,"")</f>
        <v>45982.99260208333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45982.99260208333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45982.99260208333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45982.99260208333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45982.99260208333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45982.99260208333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45982.99260208333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45982.99260208333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45982.99260208333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45982.99260208333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45982.99260208333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45982.99260208333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45982.99260208333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45982.99260208333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45982.99260208333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45982.99260208333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45982.99260208333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45982.99260208333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45982.99260208333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45982.99260208333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45982.99260208333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45982.99260208333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45982.99260208333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45982.99260208333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45982.99260208333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45982.99260208333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45982.99260208333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45982.99260208333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45982.99260208333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45982.99260208333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45982.99260208333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45982.99260208333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45982.99260208333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45982.99260208333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45982.99260208333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45982.99260208333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45982.99260208333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45982.99260208333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45982.99260208333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45982.99260208333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45982.99260208333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45982.99260208333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45982.99260208333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45982.99260208333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45982.99260208333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45982.99260208333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45982.99260208333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45982.99260208333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45982.99260208333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45982.99260208333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45982.99260208333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45982.99260208333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45982.99260208333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45982.99260208333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45982.99260208333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45982.99260208333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45982.99260208333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45982.99260208333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45982.99260208333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45982.99260208333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45982.99260208333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45982.99260208333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45982.99260208333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45982.99260208333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4">IFERROR(NOW()-F214,"")</f>
        <v>45982.99260208333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45982.99260208333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45982.99260208333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45982.99260208333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45982.99260208333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45982.99260208333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45982.99260208333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45982.99260208333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45982.99260208333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45982.99260208333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45982.99260208333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45982.99260208333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45982.99260208333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45982.99260208333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45982.99260208333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45982.99260208333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45982.99260208333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45982.99260208333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45982.99260208333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45982.99260208333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45982.99260208333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45982.99260208333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45982.99260208333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45982.99260208333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45982.99260208333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45982.99260208333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45982.99260208333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45982.99260208333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45982.99260208333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45982.99260208333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45982.99260208333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45982.99260208333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45982.99260208333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45982.99260208333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45982.99260208333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45982.99260208333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45982.99260208333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45982.99260208333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45982.99260208333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45982.99260208333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45982.99260208333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45982.99260208333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45982.99260208333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45982.99260208333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45982.99260208333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45982.99260208333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45982.99260208333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45982.99260208333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45982.99260208333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45982.99260208333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45982.99260208333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45982.99260208333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45982.99260208333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45982.99260208333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45982.99260208333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45982.99260208333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45982.99260208333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45982.99260208333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45982.99260208333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45982.99260208333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45982.99260208333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45982.99260208333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45982.99260208333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45982.99260208333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5">IFERROR(NOW()-F278,"")</f>
        <v>45982.99260208333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45982.99260208333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45982.99260208333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45982.99260208333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45982.99260208333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45982.99260208333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45982.99260208333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45982.99260208333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45982.99260208333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45982.99260208333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45982.99260208333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45982.99260208333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45982.99260208333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45982.99260208333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45982.99260208333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45982.99260208333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45982.99260208333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45982.99260208333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45982.99260208333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45982.99260208333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45982.99260208333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45982.99260208333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45982.99260208333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45982.99260208333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45982.99260208333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45982.99260208333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45982.99260208333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45982.99260208333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45982.99260208333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45982.99260208333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45982.99260208333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45982.99260208333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45982.99260208333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45982.99260208333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45982.99260208333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45982.99260208333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45982.99260208333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45982.99260208333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45982.99260208333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45982.99260208333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45982.99260208333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45982.99260208333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45982.99260208333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45982.99260208333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45982.99260208333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45982.99260208333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45982.99260208333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45982.99260208333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45982.99260208333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45982.99260208333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45982.99260208333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45982.99260208333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45982.99260208333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45982.99260208333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45982.99260208333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45982.99260208333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45982.99260208333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45982.99260208333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45982.99260208333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45982.99260208333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45982.99260208333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45982.99260208333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45982.99260208333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45982.99260208333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6">IFERROR(NOW()-F342,"")</f>
        <v>45982.99260208333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45982.99260208333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45982.99260208333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45982.99260208333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45982.99260208333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45982.99260208333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45982.99260208333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45982.99260208333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45982.99260208333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45982.99260208333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45982.99260208333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45982.99260208333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45982.99260208333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45982.99260208333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45982.99260208333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45982.99260208333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45982.99260208333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45982.99260208333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45982.99260208333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45982.99260208333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45982.99260208333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45982.99260208333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45982.99260208333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45982.99260208333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45982.99260208333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45982.99260208333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45982.99260208333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45982.99260208333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45982.99260208333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45982.99260208333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45982.99260208333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45982.99260208333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45982.99260208333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45982.99260208333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45982.99260208333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45982.99260208333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45982.99260208333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45982.99260208333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45982.99260208333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45982.99260208333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45982.99260208333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45982.99260208333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45982.99260208333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45982.99260208333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45982.99260208333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45982.99260208333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45982.99260208333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45982.99260208333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45982.99260208333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45982.99260208333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45982.99260208333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45982.99260208333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45982.99260208333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45982.99260208333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45982.99260208333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45982.99260208333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45982.99260208333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45982.99260208333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45982.99260208333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45982.99260208333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45982.99260208333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45982.99260208333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45982.99260208333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45982.99260208333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51" ca="1" si="7">IFERROR(NOW()-F406,"")</f>
        <v>45982.99260208333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45982.99260208333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45982.99260208333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45982.99260208333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45982.99260208333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45982.99260208333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45982.99260208333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45982.99260208333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45982.99260208333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45982.99260208333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45982.99260208333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45982.99260208333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45982.99260208333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45982.99260208333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45982.99260208333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45982.99260208333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45982.99260208333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45982.99260208333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45982.99260208333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45982.99260208333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45982.99260208333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45982.99260208333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45982.99260208333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45982.99260208333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45982.99260208333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45982.99260208333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45982.99260208333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45982.99260208333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45982.99260208333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45982.99260208333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45982.99260208333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45982.99260208333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45982.99260208333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45982.99260208333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45982.99260208333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45982.99260208333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45982.99260208333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45982.99260208333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45982.99260208333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45982.99260208333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45982.99260208333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45982.99260208333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45982.99260208333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45982.99260208333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45982.99260208333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45982.99260208333</v>
      </c>
      <c r="H451" s="95"/>
      <c r="I451" s="113" t="str">
        <f>IFERROR(VLOOKUP(D451,DB!A:F,6,0),"")</f>
        <v/>
      </c>
      <c r="J451" s="113" t="str">
        <f>IFERROR(VLOOKUP(D451,DB!A:G,7,0),"")</f>
        <v/>
      </c>
      <c r="K451" s="97"/>
      <c r="L451" s="91" t="str">
        <f>IFERROR(VLOOKUP(D451,DB!A:I,9,0),"")</f>
        <v/>
      </c>
    </row>
  </sheetData>
  <dataValidations count="2">
    <dataValidation allowBlank="1" showInputMessage="1" showErrorMessage="1" sqref="E1" xr:uid="{A4F81451-56CC-4543-9497-104C4E44EE4B}"/>
    <dataValidation type="list" allowBlank="1" showInputMessage="1" showErrorMessage="1" sqref="E2:E4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8"/>
  <sheetViews>
    <sheetView tabSelected="1" topLeftCell="C1" workbookViewId="0">
      <selection activeCell="K10" sqref="K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91.160541898141673</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56.803724768513348</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34.33149097221758</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5.4777988425921649</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1.6193034722164157</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0.22404884258867241</v>
      </c>
      <c r="H7" s="128">
        <v>45982.753275462965</v>
      </c>
      <c r="I7" s="109" t="str">
        <f>IFERROR(VLOOKUP(D7,DB!A:F,6,0),"")</f>
        <v>SCECO</v>
      </c>
      <c r="J7" s="109" t="str">
        <f>IFERROR(VLOOKUP(D7,DB!A:G,7,0),"")</f>
        <v>Good</v>
      </c>
      <c r="K7" s="109" t="s">
        <v>39123</v>
      </c>
      <c r="L7" s="109" t="str">
        <f>IFERROR(VLOOKUP(D7,DB!A:I,9,0),"")</f>
        <v>Latis</v>
      </c>
    </row>
    <row r="8" spans="1:13">
      <c r="A8" s="109" t="s">
        <v>39124</v>
      </c>
      <c r="B8" s="109" t="str">
        <f>IFERROR(VLOOKUP(D8,DB!A:K,11,0),"")</f>
        <v>R5</v>
      </c>
      <c r="C8" s="109">
        <v>1</v>
      </c>
      <c r="D8" s="109" t="s">
        <v>15237</v>
      </c>
      <c r="E8" s="109" t="s">
        <v>39021</v>
      </c>
      <c r="F8" s="128">
        <v>45982.864016203705</v>
      </c>
      <c r="G8" s="111">
        <f ca="1">IFERROR(NOW()-F8,"")</f>
        <v>0.12858587962546153</v>
      </c>
      <c r="H8" s="128">
        <v>45982.843182870369</v>
      </c>
      <c r="I8" s="109" t="str">
        <f>IFERROR(VLOOKUP(D8,DB!A:F,6,0),"")</f>
        <v>SCECO</v>
      </c>
      <c r="J8" s="109" t="str">
        <f>IFERROR(VLOOKUP(D8,DB!A:G,7,0),"")</f>
        <v>Dead</v>
      </c>
      <c r="K8" s="109" t="s">
        <v>39125</v>
      </c>
      <c r="L8" s="109" t="str">
        <f>IFERROR(VLOOKUP(D8,DB!A:I,9,0),"")</f>
        <v>Latis</v>
      </c>
    </row>
    <row r="9" spans="1:13">
      <c r="A9" s="109" t="s">
        <v>39126</v>
      </c>
      <c r="B9" s="109" t="str">
        <f>IFERROR(VLOOKUP(D9,DB!A:K,11,0),"")</f>
        <v>R5</v>
      </c>
      <c r="C9" s="109">
        <v>1</v>
      </c>
      <c r="D9" s="109" t="s">
        <v>38310</v>
      </c>
      <c r="E9" s="109" t="s">
        <v>39021</v>
      </c>
      <c r="F9" s="109"/>
      <c r="G9" s="111">
        <f ca="1">IFERROR(NOW()-F9,"")</f>
        <v>45982.99260208333</v>
      </c>
      <c r="H9" s="109"/>
      <c r="I9" s="109" t="str">
        <f>IFERROR(VLOOKUP(D9,DB!A:F,6,0),"")</f>
        <v>SCECO</v>
      </c>
      <c r="J9" s="109" t="str">
        <f>IFERROR(VLOOKUP(D9,DB!A:G,7,0),"")</f>
        <v>No BB Shifted</v>
      </c>
      <c r="K9" s="109" t="s">
        <v>39127</v>
      </c>
      <c r="L9" s="109" t="str">
        <f>IFERROR(VLOOKUP(D9,DB!A:I,9,0),"")</f>
        <v>Latis</v>
      </c>
    </row>
    <row r="10" spans="1:13">
      <c r="A10" s="109"/>
      <c r="B10" s="109" t="str">
        <f>IFERROR(VLOOKUP(D10,DB!A:K,11,0),"")</f>
        <v/>
      </c>
      <c r="C10" s="109"/>
      <c r="D10" s="109"/>
      <c r="E10" s="109"/>
      <c r="F10" s="109"/>
      <c r="G10" s="111">
        <f ca="1">IFERROR(NOW()-F10,"")</f>
        <v>45982.99260208333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45982.99260208333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45982.99260208333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45982.99260208333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45982.99260208333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45982.99260208333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45982.99260208333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45982.99260208333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45982.99260208333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45982.99260208333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45982.99260208333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45982.99260208333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45982.99260208333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45982.99260208333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45982.99260208333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45982.99260208333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45982.99260208333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45982.99260208333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45982.99260208333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45982.99260208333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45982.99260208333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45982.99260208333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45982.99260208333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45982.99260208333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45982.99260208333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45982.99260208333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45982.99260208333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45982.99260208333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45982.99260208333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45982.99260208333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45982.99260208333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45982.99260208333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45982.99260208333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45982.99260208333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45982.99260208333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45982.99260208333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45982.99260208333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45982.99260208333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45982.99260208333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45982.99260208333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45982.99260208333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45982.99260208333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45982.99260208333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45982.99260208333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45982.99260208333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45982.99260208333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45982.99260208333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45982.99260208333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45982.99260208333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45982.99260208333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45982.99260208333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45982.99260208333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45982.99260208333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45982.99260208333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45982.99260208333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45982.99260208333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45982.99260208333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45982.99260208333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45982.99260208333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45982.99260208333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45982.99260208333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45982.99260208333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45982.99260208333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45982.99260208333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45982.99260208333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45982.99260208333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45982.99260208333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45982.99260208333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45982.99260208333</v>
      </c>
      <c r="H78" s="109"/>
      <c r="I78" s="109" t="str">
        <f>IFERROR(VLOOKUP(D78,DB!A:F,6,0),"")</f>
        <v/>
      </c>
      <c r="J78" s="109" t="str">
        <f>IFERROR(VLOOKUP(D78,DB!A:G,7,0),"")</f>
        <v/>
      </c>
      <c r="K78" s="109"/>
      <c r="L78" s="109" t="str">
        <f>IFERROR(VLOOKUP(D78,DB!A:I,9,0),"")</f>
        <v/>
      </c>
    </row>
    <row r="79" spans="1:12">
      <c r="A79" s="131"/>
      <c r="B79" s="131" t="str">
        <f>IFERROR(VLOOKUP(D79,DB!A:K,11,0),"")</f>
        <v/>
      </c>
      <c r="C79" s="131"/>
      <c r="D79" s="131"/>
      <c r="E79" s="131"/>
      <c r="F79" s="132"/>
      <c r="G79" s="111">
        <f ca="1">IFERROR(NOW()-F79,"")</f>
        <v>45982.99260208333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45982.99260208333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45982.99260208333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45982.99260208333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45982.99260208333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45982.99260208333</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45982.99260208333</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45982.99260208333</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45982.99260208333</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45982.99260208333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45982.99260208333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45982.99260208333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45982.99260208333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45982.99260208333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45982.99260208333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45982.99260208333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45982.99260208333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45982.99260208333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45982.99260208333</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45982.99260208333</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45982.99260208333</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45982.99260208333</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45982.99260208333</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45982.99260208333</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45982.99260208333</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45982.99260208333</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45982.99260208333</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45982.99260208333</v>
      </c>
      <c r="H106" s="132"/>
      <c r="I106" s="131" t="str">
        <f>IFERROR(VLOOKUP(D106,DB!A:F,6,0),"")</f>
        <v/>
      </c>
      <c r="J106" s="131" t="str">
        <f>IFERROR(VLOOKUP(D106,DB!A:G,7,0),"")</f>
        <v/>
      </c>
      <c r="K106" s="131"/>
      <c r="L106" s="131" t="str">
        <f>IFERROR(VLOOKUP(D106,DB!A:I,9,0),"")</f>
        <v/>
      </c>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9"/>
  <sheetViews>
    <sheetView workbookViewId="0">
      <selection activeCell="A3" sqref="A3:X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1</v>
      </c>
      <c r="D2" s="119" t="s">
        <v>35412</v>
      </c>
      <c r="E2" s="109" t="s">
        <v>39021</v>
      </c>
      <c r="F2" s="121">
        <v>45982.766782407409</v>
      </c>
      <c r="G2" s="104">
        <f t="shared" ref="G2:G29" ca="1" si="0">IFERROR(NOW()-F2,"-")</f>
        <v>0.22581967592122965</v>
      </c>
      <c r="H2" s="121">
        <v>45982.77244212963</v>
      </c>
      <c r="I2" s="119" t="str">
        <f>IFERROR(VLOOKUP(D2,DB!A:F,6,0),"")</f>
        <v>Generator-SG</v>
      </c>
      <c r="J2" s="119" t="str">
        <f>IFERROR(VLOOKUP(D2,DB!A:G,7,0),"")</f>
        <v>Dead</v>
      </c>
      <c r="K2" s="122" t="s">
        <v>39129</v>
      </c>
      <c r="L2" s="123" t="str">
        <f>IFERROR(VLOOKUP(D2,DB!A:I,9,0),"")</f>
        <v>Latis</v>
      </c>
    </row>
    <row r="3" spans="1:16382" ht="31.5" customHeight="1">
      <c r="A3" s="118"/>
      <c r="B3" s="119" t="str">
        <f>IFERROR(VLOOKUP(D3,DB!A:K,11,0),"")</f>
        <v/>
      </c>
      <c r="C3" s="120"/>
      <c r="D3" s="119"/>
      <c r="E3" s="109"/>
      <c r="F3" s="121"/>
      <c r="G3" s="104">
        <f t="shared" ca="1" si="0"/>
        <v>45982.99260208333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45982.99260208333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49"/>
      <c r="E5" s="109"/>
      <c r="F5" s="121"/>
      <c r="G5" s="104">
        <f t="shared" ca="1" si="0"/>
        <v>45982.99260208333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45982.99260208333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45982.99260208333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45982.99260208333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45982.99260208333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45982.99260208333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45982.99260208333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45982.99260208333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45982.99260208333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45982.99260208333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45982.99260208333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45982.99260208333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45982.99260208333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45982.99260208333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45982.99260208333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45982.99260208333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45982.99260208333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45982.99260208333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45982.99260208333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45982.99260208333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45982.99260208333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45982.99260208333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45982.99260208333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45982.99260208333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45982.99260208333</v>
      </c>
      <c r="H29" s="121"/>
      <c r="I29" s="119" t="str">
        <f>IFERROR(VLOOKUP(D29,DB!A:F,6,0),"")</f>
        <v/>
      </c>
      <c r="J29" s="119" t="str">
        <f>IFERROR(VLOOKUP(D29,DB!A:G,7,0),"")</f>
        <v/>
      </c>
      <c r="K29" s="122"/>
      <c r="L29" s="123" t="str">
        <f>IFERROR(VLOOKUP(D29,DB!A:I,9,0),"")</f>
        <v/>
      </c>
    </row>
  </sheetData>
  <dataValidations count="2">
    <dataValidation allowBlank="1" showInputMessage="1" showErrorMessage="1" sqref="E1" xr:uid="{9E1BC488-8814-4F8A-8DBE-742B3278AB71}"/>
    <dataValidation type="list" allowBlank="1" showInputMessage="1" showErrorMessage="1" sqref="E2:E2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2025-11-21T20:49:36Z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