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741" documentId="120_S{2AC9BD13-BADA-5192-A53E-5A8FF88502F6}" xr6:coauthVersionLast="47" xr6:coauthVersionMax="47" xr10:uidLastSave="{EC52D169-7E4C-45A7-898C-D51E437A8F2B}"/>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5" i="4"/>
  <c r="G6" i="4"/>
  <c r="G7" i="4"/>
  <c r="G8" i="4"/>
  <c r="G9" i="4"/>
  <c r="G10" i="4"/>
  <c r="G11" i="4"/>
  <c r="G12" i="4"/>
  <c r="L61" i="9"/>
  <c r="J61" i="9"/>
  <c r="I61" i="9"/>
  <c r="G61" i="9"/>
  <c r="B61" i="9"/>
  <c r="L60" i="9"/>
  <c r="J60" i="9"/>
  <c r="I60" i="9"/>
  <c r="G60" i="9"/>
  <c r="B60" i="9"/>
  <c r="L59" i="9"/>
  <c r="J59" i="9"/>
  <c r="I59" i="9"/>
  <c r="G59" i="9"/>
  <c r="B59" i="9"/>
  <c r="L58" i="9"/>
  <c r="J58" i="9"/>
  <c r="I58" i="9"/>
  <c r="G58" i="9"/>
  <c r="B58" i="9"/>
  <c r="L57" i="9"/>
  <c r="J57" i="9"/>
  <c r="I57" i="9"/>
  <c r="G57" i="9"/>
  <c r="B57" i="9"/>
  <c r="L56" i="9"/>
  <c r="J56" i="9"/>
  <c r="I56" i="9"/>
  <c r="G56" i="9"/>
  <c r="B56" i="9"/>
  <c r="L55" i="9"/>
  <c r="J55" i="9"/>
  <c r="I55" i="9"/>
  <c r="G55" i="9"/>
  <c r="B55" i="9"/>
  <c r="L54" i="9"/>
  <c r="J54" i="9"/>
  <c r="I54" i="9"/>
  <c r="G54" i="9"/>
  <c r="B54" i="9"/>
  <c r="L53" i="9"/>
  <c r="J53" i="9"/>
  <c r="I53" i="9"/>
  <c r="G53" i="9"/>
  <c r="B53" i="9"/>
  <c r="L52" i="9"/>
  <c r="J52" i="9"/>
  <c r="I52" i="9"/>
  <c r="G52" i="9"/>
  <c r="B52" i="9"/>
  <c r="L51" i="9"/>
  <c r="J51" i="9"/>
  <c r="I51" i="9"/>
  <c r="G51" i="9"/>
  <c r="B51" i="9"/>
  <c r="L50" i="9"/>
  <c r="J50" i="9"/>
  <c r="I50" i="9"/>
  <c r="G50" i="9"/>
  <c r="B50" i="9"/>
  <c r="L49" i="9"/>
  <c r="J49" i="9"/>
  <c r="I49" i="9"/>
  <c r="G49" i="9"/>
  <c r="B49" i="9"/>
  <c r="L48" i="9"/>
  <c r="J48" i="9"/>
  <c r="I48" i="9"/>
  <c r="G48" i="9"/>
  <c r="B48" i="9"/>
  <c r="L47" i="9"/>
  <c r="J47" i="9"/>
  <c r="I47" i="9"/>
  <c r="G47" i="9"/>
  <c r="B47" i="9"/>
  <c r="L46" i="9"/>
  <c r="J46" i="9"/>
  <c r="I46" i="9"/>
  <c r="G46" i="9"/>
  <c r="B46" i="9"/>
  <c r="L45" i="9"/>
  <c r="J45" i="9"/>
  <c r="I45" i="9"/>
  <c r="G45" i="9"/>
  <c r="B45" i="9"/>
  <c r="L44" i="9"/>
  <c r="J44" i="9"/>
  <c r="I44" i="9"/>
  <c r="G44" i="9"/>
  <c r="B44" i="9"/>
  <c r="L43" i="9"/>
  <c r="J43" i="9"/>
  <c r="I43" i="9"/>
  <c r="G43" i="9"/>
  <c r="B43" i="9"/>
  <c r="L42" i="9"/>
  <c r="J42" i="9"/>
  <c r="I42" i="9"/>
  <c r="G42" i="9"/>
  <c r="B42" i="9"/>
  <c r="L41" i="9"/>
  <c r="J41" i="9"/>
  <c r="I41" i="9"/>
  <c r="G41" i="9"/>
  <c r="B41" i="9"/>
  <c r="L40" i="9"/>
  <c r="J40" i="9"/>
  <c r="I40" i="9"/>
  <c r="G40" i="9"/>
  <c r="B40" i="9"/>
  <c r="L39" i="9"/>
  <c r="J39" i="9"/>
  <c r="I39" i="9"/>
  <c r="G39" i="9"/>
  <c r="B39" i="9"/>
  <c r="L38" i="9"/>
  <c r="J38" i="9"/>
  <c r="I38" i="9"/>
  <c r="G38" i="9"/>
  <c r="B38" i="9"/>
  <c r="L37" i="9"/>
  <c r="J37" i="9"/>
  <c r="I37" i="9"/>
  <c r="G37" i="9"/>
  <c r="B37" i="9"/>
  <c r="L36" i="9"/>
  <c r="J36" i="9"/>
  <c r="I36" i="9"/>
  <c r="G36" i="9"/>
  <c r="B36" i="9"/>
  <c r="L35" i="9"/>
  <c r="J35" i="9"/>
  <c r="I35" i="9"/>
  <c r="G35" i="9"/>
  <c r="B35" i="9"/>
  <c r="L34" i="9"/>
  <c r="J34" i="9"/>
  <c r="I34" i="9"/>
  <c r="G34" i="9"/>
  <c r="B34" i="9"/>
  <c r="L33" i="9"/>
  <c r="J33" i="9"/>
  <c r="I33" i="9"/>
  <c r="G33" i="9"/>
  <c r="B33" i="9"/>
  <c r="L32" i="9"/>
  <c r="J32" i="9"/>
  <c r="I32" i="9"/>
  <c r="G32" i="9"/>
  <c r="B32" i="9"/>
  <c r="L31" i="9"/>
  <c r="J31" i="9"/>
  <c r="I31" i="9"/>
  <c r="G31" i="9"/>
  <c r="B31" i="9"/>
  <c r="L30" i="9"/>
  <c r="J30" i="9"/>
  <c r="I30" i="9"/>
  <c r="G30" i="9"/>
  <c r="B30" i="9"/>
  <c r="L29" i="9"/>
  <c r="J29" i="9"/>
  <c r="I29" i="9"/>
  <c r="G29" i="9"/>
  <c r="B29" i="9"/>
  <c r="L28" i="9"/>
  <c r="J28" i="9"/>
  <c r="I28" i="9"/>
  <c r="G28" i="9"/>
  <c r="B28" i="9"/>
  <c r="L27" i="9"/>
  <c r="J27" i="9"/>
  <c r="I27" i="9"/>
  <c r="G27" i="9"/>
  <c r="B27" i="9"/>
  <c r="L26" i="9"/>
  <c r="J26" i="9"/>
  <c r="I26" i="9"/>
  <c r="G26" i="9"/>
  <c r="B26" i="9"/>
  <c r="L25" i="9"/>
  <c r="J25" i="9"/>
  <c r="I25" i="9"/>
  <c r="G25" i="9"/>
  <c r="B25" i="9"/>
  <c r="L24" i="9"/>
  <c r="J24" i="9"/>
  <c r="I24" i="9"/>
  <c r="G24" i="9"/>
  <c r="B24" i="9"/>
  <c r="L23" i="9"/>
  <c r="J23" i="9"/>
  <c r="I23" i="9"/>
  <c r="G23" i="9"/>
  <c r="B23" i="9"/>
  <c r="L22" i="9"/>
  <c r="J22" i="9"/>
  <c r="I22" i="9"/>
  <c r="G22" i="9"/>
  <c r="B22" i="9"/>
  <c r="L21" i="9"/>
  <c r="J21" i="9"/>
  <c r="I21" i="9"/>
  <c r="G21" i="9"/>
  <c r="B21" i="9"/>
  <c r="L20" i="9"/>
  <c r="J20" i="9"/>
  <c r="I20" i="9"/>
  <c r="G20" i="9"/>
  <c r="B20" i="9"/>
  <c r="L19" i="9"/>
  <c r="J19" i="9"/>
  <c r="I19" i="9"/>
  <c r="G19" i="9"/>
  <c r="B19" i="9"/>
  <c r="L18" i="9"/>
  <c r="J18" i="9"/>
  <c r="I18" i="9"/>
  <c r="G18" i="9"/>
  <c r="B18" i="9"/>
  <c r="L17" i="9"/>
  <c r="J17" i="9"/>
  <c r="I17" i="9"/>
  <c r="G17" i="9"/>
  <c r="B17" i="9"/>
  <c r="L16" i="9"/>
  <c r="J16" i="9"/>
  <c r="I16" i="9"/>
  <c r="G16" i="9"/>
  <c r="B16" i="9"/>
  <c r="L15" i="9"/>
  <c r="J15" i="9"/>
  <c r="I15" i="9"/>
  <c r="G15" i="9"/>
  <c r="B15" i="9"/>
  <c r="L14" i="9"/>
  <c r="J14" i="9"/>
  <c r="I14" i="9"/>
  <c r="G14" i="9"/>
  <c r="B14" i="9"/>
  <c r="L13" i="9"/>
  <c r="J13" i="9"/>
  <c r="I13" i="9"/>
  <c r="G13" i="9"/>
  <c r="B13"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<sst xmlns="http://schemas.openxmlformats.org/spreadsheetml/2006/main" count="180294" uniqueCount="39132">
  <si>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</si>
  <si>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</si>
  <si>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</si>
  <si>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</si>
  <si>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</si>
  <si>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</si>
  <si>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</si>
  <si>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</si>
  <si>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</si>
  <si>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</si>
  <si>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</si>
  <si>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</si>
  <si>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</si>
  <si>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</si>
  <si>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</si>
  <si>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</si>
  <si>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</si>
  <si>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</si>
  <si>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</si>
  <si>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</si>
  <si>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</si>
  <si>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</si>
  <si>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</si>
  <si>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</si>
  <si>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</si>
  <si>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</si>
  <si>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</si>
  <si>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</si>
  <si>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</si>
  <si>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</si>
  <si>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</si>
  <si>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</si>
  <si>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</si>
  <si>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</si>
  <si>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</si>
  <si>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</si>
  <si>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</si>
  <si>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</si>
  <si>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</si>
  <si>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</si>
  <si>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</si>
  <si>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</si>
  <si>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</si>
  <si>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</si>
  <si>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</si>
  <si>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</si>
  <si>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</si>
  <si>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</si>
  <si>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</si>
  <si>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</si>
  <si>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</si>
  <si>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</si>
  <si>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</si>
  <si>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</si>
  <si>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</si>
  <si>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</si>
  <si>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</si>
  <si>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</si>
  <si>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</si>
  <si>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</si>
  <si>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</si>
  <si>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</si>
  <si>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</si>
  <si>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</si>
  <si>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</si>
  <si>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</si>
  <si>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</si>
  <si>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</si>
  <si>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</si>
  <si>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</si>
  <si>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</si>
  <si>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</si>
  <si>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</si>
  <si>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</si>
  <si>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</si>
  <si>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</si>
  <si>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</si>
  <si>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</si>
  <si>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</si>
  <si>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</si>
  <si>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</si>
  <si>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</si>
  <si>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</si>
  <si>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</si>
  <si>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</si>
  <si>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</si>
  <si>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</si>
  <si>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</si>
  <si>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</si>
  <si>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</si>
  <si>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</si>
  <si>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</si>
  <si>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</si>
  <si>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</si>
  <si>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</si>
  <si>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</si>
  <si>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</si>
  <si>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</si>
  <si>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</si>
  <si>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</si>
  <si>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</si>
  <si>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</si>
  <si>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</si>
  <si>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</si>
  <si>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</si>
  <si>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</si>
  <si>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</si>
  <si>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</si>
  <si>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</si>
  <si>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</si>
  <si>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</si>
  <si>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</si>
  <si>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</si>
  <si>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</si>
  <si>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</si>
  <si>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</si>
  <si>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</si>
  <si>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</si>
  <si>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</si>
  <si>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</si>
  <si>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</si>
  <si>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</si>
  <si>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</si>
  <si>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</si>
  <si>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</si>
  <si>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</si>
  <si>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</si>
  <si>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</si>
  <si>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</si>
  <si>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</si>
  <si>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</si>
  <si>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</si>
  <si>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</si>
  <si>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</si>
  <si>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</si>
  <si>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</si>
  <si>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</si>
  <si>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</si>
  <si>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</si>
  <si>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</si>
  <si>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</si>
  <si>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</si>
  <si>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</si>
  <si>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</si>
  <si>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</si>
  <si>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</si>
  <si>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</si>
  <si>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</si>
  <si>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</si>
  <si>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</si>
  <si>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</si>
  <si>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</si>
  <si>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</si>
  <si>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</si>
  <si>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</si>
  <si>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</si>
  <si>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</si>
  <si>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</si>
  <si>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</si>
  <si>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</si>
  <si>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</si>
  <si>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</si>
  <si>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</si>
  <si>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</si>
  <si>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</si>
  <si>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</si>
  <si>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</si>
  <si>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</si>
  <si>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</si>
  <si>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</si>
  <si>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</si>
  <si>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</si>
  <si>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</si>
  <si>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</si>
  <si>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</si>
  <si>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</si>
  <si>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</si>
  <si>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</si>
  <si>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</si>
  <si>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</si>
  <si>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</si>
  <si>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</si>
  <si>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</si>
  <si>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</si>
  <si>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</si>
  <si>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</si>
  <si>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</si>
  <si>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</si>
  <si>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</si>
  <si>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</si>
  <si>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</si>
  <si>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</si>
  <si>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</si>
  <si>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</si>
  <si>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</si>
  <si>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</si>
  <si>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</si>
  <si>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</si>
  <si>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</si>
  <si>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</si>
  <si>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</si>
  <si>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</si>
  <si>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</si>
  <si>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</si>
  <si>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</si>
  <si>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</si>
  <si>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</si>
  <si>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</si>
  <si>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</si>
  <si>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</si>
  <si>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</si>
  <si>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</si>
  <si>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</si>
  <si>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</si>
  <si>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</si>
  <si>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</si>
  <si>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</si>
  <si>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</si>
  <si>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</si>
  <si>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</si>
  <si>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</si>
  <si>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</si>
  <si>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</si>
  <si>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</si>
  <si>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</si>
  <si>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</si>
  <si>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</si>
  <si>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</si>
  <si>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</si>
  <si>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</si>
  <si>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</si>
  <si>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</si>
  <si>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</si>
  <si>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</si>
  <si>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</si>
  <si>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</si>
  <si>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</si>
  <si>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</si>
  <si>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</si>
  <si>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</si>
  <si>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</si>
  <si>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</si>
  <si>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</si>
  <si>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</si>
  <si>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</si>
  <si>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</si>
  <si>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</si>
  <si>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</si>
  <si>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</si>
  <si>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</si>
  <si>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</si>
  <si>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</si>
  <si>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</si>
  <si>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</si>
  <si>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</si>
  <si>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</si>
  <si>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</si>
  <si>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</si>
  <si>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</si>
  <si>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</si>
  <si>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</si>
  <si>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</si>
  <si>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</si>
  <si>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</si>
  <si>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</si>
  <si>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</si>
  <si>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</si>
  <si>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</si>
  <si>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</si>
  <si>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</si>
  <si>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</si>
  <si>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</si>
  <si>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</si>
  <si>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</si>
  <si>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</si>
  <si>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</si>
  <si>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</si>
  <si>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</si>
  <si>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</si>
  <si>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</si>
  <si>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</si>
  <si>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</si>
  <si>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</si>
  <si>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</si>
  <si>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</si>
  <si>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</si>
  <si>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</si>
  <si>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</si>
  <si>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</si>
  <si>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</si>
  <si>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</si>
  <si>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</si>
  <si>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</si>
  <si>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</si>
  <si>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</si>
  <si>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</si>
  <si>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</si>
  <si>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</si>
  <si>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</si>
  <si>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</si>
  <si>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</si>
  <si>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</si>
  <si>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</si>
  <si>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</si>
  <si>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</si>
  <si>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</si>
  <si>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</si>
  <si>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</si>
  <si>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</si>
  <si>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</si>
  <si>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</si>
  <si>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</si>
  <si>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</si>
  <si>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</si>
  <si>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</si>
  <si>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</si>
  <si>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</si>
  <si>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</si>
  <si>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</si>
  <si>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</si>
  <si>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</si>
  <si>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</si>
  <si>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</si>
  <si>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</si>
  <si>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</si>
  <si>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</si>
  <si>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</si>
  <si>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</si>
  <si>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</si>
  <si>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</si>
  <si>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</si>
  <si>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</si>
  <si>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</si>
  <si>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</si>
  <si>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</si>
  <si>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</si>
  <si>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</si>
  <si>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</si>
  <si>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</si>
  <si>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</si>
  <si>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</si>
  <si>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</si>
  <si>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</si>
  <si>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</si>
  <si>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</si>
  <si>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</si>
  <si>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</si>
  <si>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</si>
  <si>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</si>
  <si>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</si>
  <si>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</si>
  <si>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</si>
  <si>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</si>
  <si>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</si>
  <si>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</si>
  <si>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</si>
  <si>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</si>
  <si>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</si>
  <si>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</si>
  <si>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</si>
  <si>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</si>
  <si>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</si>
  <si>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</si>
  <si>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</si>
  <si>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</si>
  <si>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</si>
  <si>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</si>
  <si>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</si>
  <si>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</si>
  <si>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</si>
  <si>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</si>
  <si>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</si>
  <si>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</si>
  <si>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</si>
  <si>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</si>
  <si>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</si>
  <si>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</si>
  <si>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</si>
  <si>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</si>
  <si>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</si>
  <si>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</si>
  <si>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</si>
  <si>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</si>
  <si>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</si>
  <si>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</si>
  <si>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</si>
  <si>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</si>
  <si>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</si>
  <si>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</si>
  <si>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</si>
  <si>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</si>
  <si>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</si>
  <si>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</si>
  <si>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</si>
  <si>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</si>
  <si>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</si>
  <si>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</si>
  <si>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</si>
  <si>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</si>
  <si>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</si>
  <si>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</si>
  <si>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</si>
  <si>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</si>
  <si>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</si>
  <si>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</si>
  <si>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</si>
  <si>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</si>
  <si>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</si>
  <si>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</si>
  <si>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</si>
  <si>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</si>
  <si>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</si>
  <si>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</si>
  <si>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</si>
  <si>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</si>
  <si>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</si>
  <si>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</si>
  <si>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</si>
  <si>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</si>
  <si>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</si>
  <si>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</si>
  <si>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</si>
  <si>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</si>
  <si>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</si>
  <si>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</si>
  <si>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</si>
  <si>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</si>
  <si>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</si>
  <si>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</si>
  <si>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</si>
  <si>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</si>
  <si>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</si>
  <si>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</si>
  <si>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</si>
  <si>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</si>
  <si>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</si>
  <si>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</si>
  <si>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</si>
  <si>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</si>
  <si>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</si>
  <si>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</si>
  <si>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</si>
  <si>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</si>
  <si>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</si>
  <si>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</si>
  <si>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</si>
  <si>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</si>
  <si>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</si>
  <si>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</si>
  <si>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</si>
  <si>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</si>
  <si>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</si>
  <si>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</si>
  <si>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</si>
  <si>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</si>
  <si>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</si>
  <si>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</si>
  <si>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</si>
  <si>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</si>
  <si>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</si>
  <si>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</si>
  <si>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</si>
  <si>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</si>
  <si>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</si>
  <si>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</si>
  <si>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</si>
  <si>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</si>
  <si>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</si>
  <si>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</si>
  <si>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</si>
  <si>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</si>
  <si>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</si>
  <si>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</si>
  <si>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</si>
  <si>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</si>
  <si>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</si>
  <si>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</si>
  <si>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</si>
  <si>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</si>
  <si>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</si>
  <si>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</si>
  <si>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</si>
  <si>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</si>
  <si>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</si>
  <si>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</si>
  <si>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</si>
  <si>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</si>
  <si>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</si>
  <si>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</si>
  <si>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</si>
  <si>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</si>
  <si>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</si>
  <si>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</si>
  <si>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</si>
  <si>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</si>
  <si>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</si>
  <si>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</si>
  <si>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</si>
  <si>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</si>
  <si>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</si>
  <si>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</si>
  <si>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</si>
  <si>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</si>
  <si>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</si>
  <si>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</si>
  <si>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</si>
  <si>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</si>
  <si>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</si>
  <si>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</si>
  <si>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</si>
  <si>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</si>
  <si>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</si>
  <si>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</si>
  <si>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</si>
  <si>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</si>
  <si>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</si>
  <si>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</si>
  <si>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</si>
  <si>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</si>
  <si>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</si>
  <si>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</si>
  <si>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</si>
  <si>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</si>
  <si>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</si>
  <si>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</si>
  <si>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</si>
  <si>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</si>
  <si>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</si>
  <si>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</si>
  <si>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</si>
  <si>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</si>
  <si>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</si>
  <si>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</si>
  <si>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</si>
  <si>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</si>
  <si>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</si>
  <si>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</si>
  <si>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</si>
  <si>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</si>
  <si>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</si>
  <si>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</si>
  <si>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</si>
  <si>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</si>
  <si>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</si>
  <si>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</si>
  <si>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</si>
  <si>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</si>
  <si>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</si>
  <si>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</si>
  <si>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</si>
  <si>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</si>
  <si>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</si>
  <si>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</si>
  <si>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</si>
  <si>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</si>
  <si>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</si>
  <si>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</si>
  <si>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</si>
  <si>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</si>
  <si>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</si>
  <si>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</si>
  <si>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</si>
  <si>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</si>
  <si>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</si>
  <si>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</si>
  <si>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</si>
  <si>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</si>
  <si>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</si>
  <si>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</si>
  <si>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</si>
  <si>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</si>
  <si>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</si>
  <si>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</si>
  <si>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</si>
  <si>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</si>
  <si>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</si>
  <si>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</si>
  <si>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</si>
  <si>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</si>
  <si>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</si>
  <si>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</si>
  <si>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</si>
  <si>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</si>
  <si>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</si>
  <si>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</si>
  <si>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</si>
  <si>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</si>
  <si>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</si>
  <si>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</si>
  <si>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</si>
  <si>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</si>
  <si>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</si>
  <si>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</si>
  <si>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</si>
  <si>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</si>
  <si>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</si>
  <si>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</si>
  <si>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</si>
  <si>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</si>
  <si>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</si>
  <si>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</si>
  <si>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</si>
  <si>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</si>
  <si>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</si>
  <si>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</si>
  <si>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</si>
  <si>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</si>
  <si>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</si>
  <si>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</si>
  <si>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</si>
  <si>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</si>
  <si>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</si>
  <si>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</si>
  <si>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</si>
  <si>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</si>
  <si>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</si>
  <si>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</si>
  <si>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</si>
  <si>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</si>
  <si>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</si>
  <si>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</si>
  <si>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</si>
  <si>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</si>
  <si>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</si>
  <si>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</si>
  <si>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</si>
  <si>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</si>
  <si>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</si>
  <si>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</si>
  <si>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</si>
  <si>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</si>
  <si>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</si>
  <si>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</si>
  <si>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</si>
  <si>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</si>
  <si>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</si>
  <si>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</si>
  <si>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</si>
  <si>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</si>
  <si>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</si>
  <si>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</si>
  <si>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</si>
  <si>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</si>
  <si>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</si>
  <si>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</si>
  <si>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</si>
  <si>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</si>
  <si>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</si>
  <si>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</si>
  <si>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</si>
  <si>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</si>
  <si>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</si>
  <si>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</si>
  <si>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</si>
  <si>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</si>
  <si>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</si>
  <si>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</si>
  <si>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</si>
  <si>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</si>
  <si>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</si>
  <si>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</si>
  <si>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</si>
  <si>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</si>
  <si>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</si>
  <si>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</si>
  <si>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</si>
  <si>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</si>
  <si>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</si>
  <si>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</si>
  <si>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</si>
  <si>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</si>
  <si>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</si>
  <si>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</si>
  <si>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</si>
  <si>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</si>
  <si>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</si>
  <si>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</si>
  <si>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</si>
  <si>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</si>
  <si>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</si>
  <si>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</si>
  <si>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</si>
  <si>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</si>
  <si>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</si>
  <si>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</si>
  <si>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</si>
  <si>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</si>
  <si>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</si>
  <si>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</si>
  <si>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</si>
  <si>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</si>
  <si>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</si>
  <si>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</si>
  <si>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</si>
  <si>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</si>
  <si>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</si>
  <si>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</si>
  <si>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</si>
  <si>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</si>
  <si>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</si>
  <si>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</si>
  <si>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</si>
  <si>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</si>
  <si>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</si>
  <si>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</si>
  <si>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</si>
  <si>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</si>
  <si>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</si>
  <si>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</si>
  <si>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</si>
  <si>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</si>
  <si>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</si>
  <si>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</si>
  <si>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</si>
  <si>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</si>
  <si>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</si>
  <si>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</si>
  <si>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</si>
  <si>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</si>
  <si>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</si>
  <si>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</si>
  <si>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</si>
  <si>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</si>
  <si>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</si>
  <si>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</si>
  <si>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</si>
  <si>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</si>
  <si>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</si>
  <si>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</si>
  <si>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</si>
  <si>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</si>
  <si>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</si>
  <si>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</si>
  <si>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</si>
  <si>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</si>
  <si>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</si>
  <si>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</si>
  <si>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</si>
  <si>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</si>
  <si>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</si>
  <si>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</si>
  <si>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</si>
  <si>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</si>
  <si>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</si>
  <si>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</si>
  <si>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</si>
  <si>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</si>
  <si>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</si>
  <si>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</si>
  <si>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</si>
  <si>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</si>
  <si>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</si>
  <si>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</si>
  <si>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</si>
  <si>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</si>
  <si>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</si>
  <si>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</si>
  <si>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</si>
  <si>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</si>
  <si>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</si>
  <si>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</si>
  <si>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</si>
  <si>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</si>
  <si>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</si>
  <si>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</si>
  <si>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</si>
  <si>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</si>
  <si>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</si>
  <si>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</si>
  <si>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</si>
  <si>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</si>
  <si>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</si>
  <si>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</si>
  <si>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</si>
  <si>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</si>
  <si>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</si>
  <si>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</si>
  <si>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</si>
  <si>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</si>
  <si>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</si>
  <si>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</si>
  <si>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</si>
  <si>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</si>
  <si>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</si>
  <si>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</si>
  <si>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</si>
  <si>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</si>
  <si>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</si>
  <si>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</si>
  <si>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</si>
  <si>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</si>
  <si>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</si>
  <si>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</si>
  <si>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</si>
  <si>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</si>
  <si>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</si>
  <si>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</si>
  <si>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</si>
  <si>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</si>
  <si>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</si>
  <si>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</si>
  <si>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</si>
  <si>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</si>
  <si>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</si>
  <si>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</si>
  <si>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</si>
  <si>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</si>
  <si>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</si>
  <si>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</si>
  <si>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</si>
  <si>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</si>
  <si>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</si>
  <si>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</si>
  <si>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</si>
  <si>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</si>
  <si>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</si>
  <si>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</si>
  <si>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</si>
  <si>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</si>
  <si>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</si>
  <si>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</si>
  <si>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</si>
  <si>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</si>
  <si>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</si>
  <si>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</si>
  <si>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</si>
  <si>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</si>
  <si>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</si>
  <si>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</si>
  <si>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</si>
  <si>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</si>
  <si>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</si>
  <si>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</si>
  <si>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</si>
  <si>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</si>
  <si>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</si>
  <si>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</si>
  <si>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</si>
  <si>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</si>
  <si>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</si>
  <si>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</si>
  <si>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</si>
  <si>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</si>
  <si>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</si>
  <si>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</si>
  <si>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</si>
  <si>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</si>
  <si>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</si>
  <si>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</si>
  <si>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</si>
  <si>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</si>
  <si>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</si>
  <si>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</si>
  <si>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</si>
  <si>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</si>
  <si>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</si>
  <si>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</si>
  <si>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</si>
  <si>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</si>
  <si>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</si>
  <si>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</si>
  <si>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</si>
  <si>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</si>
  <si>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</si>
  <si>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</si>
  <si>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</si>
  <si>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</si>
  <si>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</si>
  <si>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</si>
  <si>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</si>
  <si>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</si>
  <si>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</si>
  <si>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</si>
  <si>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</si>
  <si>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</si>
  <si>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</si>
  <si>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</si>
  <si>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</si>
  <si>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</si>
  <si>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</si>
  <si>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</si>
  <si>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</si>
  <si>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</si>
  <si>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</si>
  <si>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</si>
  <si>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</si>
  <si>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</si>
  <si>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</si>
  <si>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</si>
  <si>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</si>
  <si>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</si>
  <si>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</si>
  <si>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</si>
  <si>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</si>
  <si>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</si>
  <si>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</si>
  <si>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</si>
  <si>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</si>
  <si>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</si>
  <si>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</si>
  <si>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</si>
  <si>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</si>
  <si>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</si>
  <si>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</si>
  <si>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</si>
  <si>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</si>
  <si>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</si>
  <si>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</si>
  <si>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</si>
  <si>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</si>
  <si>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</si>
  <si>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</si>
  <si>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</si>
  <si>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</si>
  <si>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</si>
  <si>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</si>
  <si>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</si>
  <si>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</si>
  <si>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</si>
  <si>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</si>
  <si>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</si>
  <si>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</si>
  <si>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</si>
  <si>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</si>
  <si>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</si>
  <si>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</si>
  <si>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</si>
  <si>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</si>
  <si>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</si>
  <si>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</si>
  <si>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</si>
  <si>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</si>
  <si>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</si>
  <si>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</si>
  <si>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</si>
  <si>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</si>
  <si>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</si>
  <si>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</si>
  <si>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</si>
  <si>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</si>
  <si>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</si>
  <si>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</si>
  <si>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</si>
  <si>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</si>
  <si>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</si>
  <si>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</si>
  <si>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</si>
  <si>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</si>
  <si>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</si>
  <si>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</si>
  <si>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</si>
  <si>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</si>
  <si>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</si>
  <si>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</si>
  <si>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</si>
  <si>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</si>
  <si>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</si>
  <si>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</si>
  <si>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</si>
  <si>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</si>
  <si>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</si>
  <si>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</si>
  <si>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</si>
  <si>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</si>
  <si>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</si>
  <si>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</si>
  <si>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</si>
  <si>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</si>
  <si>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</si>
  <si>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</si>
  <si>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</si>
  <si>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</si>
  <si>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</si>
  <si>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</si>
  <si>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</si>
  <si>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</si>
  <si>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</si>
  <si>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</si>
  <si>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</si>
  <si>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</si>
  <si>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</si>
  <si>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</si>
  <si>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</si>
  <si>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</si>
  <si>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</si>
  <si>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</si>
  <si>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</si>
  <si>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</si>
  <si>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</si>
  <si>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</si>
  <si>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</si>
  <si>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</si>
  <si>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</si>
  <si>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</si>
  <si>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</si>
  <si>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</si>
  <si>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</si>
  <si>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</si>
  <si>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</si>
  <si>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</si>
  <si>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</si>
  <si>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</si>
  <si>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</si>
  <si>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</si>
  <si>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</si>
  <si>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</si>
  <si>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</si>
  <si>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</si>
  <si>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</si>
  <si>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</si>
  <si>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</si>
  <si>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</si>
  <si>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</si>
  <si>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</si>
  <si>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</si>
  <si>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</si>
  <si>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</si>
  <si>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</si>
  <si>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</si>
  <si>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</si>
  <si>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</si>
  <si>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</si>
  <si>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</si>
  <si>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</si>
  <si>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</si>
  <si>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</si>
  <si>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</si>
  <si>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</si>
  <si>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</si>
  <si>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</si>
  <si>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</si>
  <si>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</si>
  <si>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</si>
  <si>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</si>
  <si>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</si>
  <si>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</si>
  <si>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</si>
  <si>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</si>
  <si>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</si>
  <si>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</si>
  <si>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</si>
  <si>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</si>
  <si>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</si>
  <si>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</si>
  <si>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</si>
  <si>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</si>
  <si>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</si>
  <si>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</si>
  <si>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</si>
  <si>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</si>
  <si>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</si>
  <si>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</si>
  <si>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</si>
  <si>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</si>
  <si>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</si>
  <si>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</si>
  <si>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</si>
  <si>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</si>
  <si>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</si>
  <si>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</si>
  <si>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</si>
  <si>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</si>
  <si>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</si>
  <si>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</si>
  <si>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</si>
  <si>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</si>
  <si>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</si>
  <si>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</si>
  <si>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</si>
  <si>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</si>
  <si>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</si>
  <si>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</si>
  <si>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</si>
  <si>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</si>
  <si>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</si>
  <si>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</si>
  <si>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</si>
  <si>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</si>
  <si>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</si>
  <si>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</si>
  <si>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</si>
  <si>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</si>
  <si>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</si>
  <si>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</si>
  <si>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</si>
  <si>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</si>
  <si>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</si>
  <si>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</si>
  <si>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</si>
  <si>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</si>
  <si>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</si>
  <si>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</si>
  <si>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</si>
  <si>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</si>
  <si>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</si>
  <si>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</si>
  <si>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</si>
  <si>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</si>
  <si>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</si>
  <si>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</si>
  <si>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</si>
  <si>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</si>
  <si>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</si>
  <si>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</si>
  <si>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</si>
  <si>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</si>
  <si>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</si>
  <si>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</si>
  <si>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</si>
  <si>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</si>
  <si>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</si>
  <si>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</si>
  <si>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</si>
  <si>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</si>
  <si>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</si>
  <si>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</si>
  <si>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</si>
  <si>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</si>
  <si>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</si>
  <si>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</si>
  <si>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</si>
  <si>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</si>
  <si>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</si>
  <si>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</si>
  <si>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</si>
  <si>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</si>
  <si>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</si>
  <si>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</si>
  <si>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</si>
  <si>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</si>
  <si>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</si>
  <si>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</si>
  <si>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</si>
  <si>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</si>
  <si>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</si>
  <si>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</si>
  <si>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</si>
  <si>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</si>
  <si>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</si>
  <si>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</si>
  <si>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</si>
  <si>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</si>
  <si>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</si>
  <si>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</si>
  <si>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</si>
  <si>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</si>
  <si>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</si>
  <si>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</si>
  <si>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</si>
  <si>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</si>
  <si>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</si>
  <si>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</si>
  <si>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</si>
  <si>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</si>
  <si>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</si>
  <si>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</si>
  <si>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</si>
  <si>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</si>
  <si>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</si>
  <si>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</si>
  <si>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</si>
  <si>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</si>
  <si>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</si>
  <si>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</si>
  <si>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</si>
  <si>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</si>
  <si>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</si>
  <si>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</si>
  <si>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</si>
  <si>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</si>
  <si>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</si>
  <si>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</si>
  <si>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</si>
  <si>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</si>
  <si>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</si>
  <si>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</si>
  <si>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</si>
  <si>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</si>
  <si>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</si>
  <si>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</si>
  <si>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</si>
  <si>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</si>
  <si>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</si>
  <si>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</si>
  <si>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</si>
  <si>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</si>
  <si>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</si>
  <si>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</si>
  <si>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</si>
  <si>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</si>
  <si>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</si>
  <si>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</si>
  <si>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</si>
  <si>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</si>
  <si>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</si>
  <si>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</si>
  <si>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</si>
  <si>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</si>
  <si>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</si>
  <si>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</si>
  <si>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</si>
  <si>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</si>
  <si>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</si>
  <si>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</si>
  <si>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</si>
  <si>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</si>
  <si>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</si>
  <si>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</si>
  <si>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</si>
  <si>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</si>
  <si>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</si>
  <si>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</si>
  <si>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</si>
  <si>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</si>
  <si>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</si>
  <si>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</si>
  <si>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</si>
  <si>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</si>
  <si>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</si>
  <si>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</si>
  <si>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</si>
  <si>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</si>
  <si>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</si>
  <si>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</si>
  <si>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</si>
  <si>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</si>
  <si>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</si>
  <si>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</si>
  <si>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</si>
  <si>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</si>
  <si>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</si>
  <si>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</si>
  <si>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</si>
  <si>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</si>
  <si>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</si>
  <si>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</si>
  <si>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</si>
  <si>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</si>
  <si>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</si>
  <si>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</si>
  <si>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</si>
  <si>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</si>
  <si>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</si>
  <si>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</si>
  <si>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</si>
  <si>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</si>
  <si>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</si>
  <si>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</si>
  <si>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</si>
  <si>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</si>
  <si>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</si>
  <si>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</si>
  <si>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</si>
  <si>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</si>
  <si>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</si>
  <si>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</si>
  <si>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</si>
  <si>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</si>
  <si>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</si>
  <si>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</si>
  <si>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</si>
  <si>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</si>
  <si>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</si>
  <si>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</si>
  <si>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</si>
  <si>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</si>
  <si>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</si>
  <si>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</si>
  <si>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</si>
  <si>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</si>
  <si>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</si>
  <si>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</si>
  <si>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</si>
  <si>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</si>
  <si>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</si>
  <si>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</si>
  <si>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</si>
  <si>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</si>
  <si>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</si>
  <si>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</si>
  <si>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</si>
  <si>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</si>
  <si>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</si>
  <si>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</si>
  <si>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</si>
  <si>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</si>
  <si>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</si>
  <si>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</si>
  <si>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</si>
  <si>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</si>
  <si>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</si>
  <si>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</si>
  <si>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</si>
  <si>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</si>
  <si>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</si>
  <si>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</si>
  <si>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</si>
  <si>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</si>
  <si>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</si>
  <si>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</si>
  <si>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</si>
  <si>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</si>
  <si>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</si>
  <si>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</si>
  <si>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</si>
  <si>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</si>
  <si>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</si>
  <si>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</si>
  <si>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</si>
  <si>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</si>
  <si>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</si>
  <si>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</si>
  <si>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</si>
  <si>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</si>
  <si>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</si>
  <si>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</si>
  <si>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</si>
  <si>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</si>
  <si>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</si>
  <si>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</si>
  <si>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</si>
  <si>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</si>
  <si>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</si>
  <si>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</si>
  <si>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</si>
  <si>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</si>
  <si>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</si>
  <si>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</si>
  <si>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</si>
  <si>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</si>
  <si>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</si>
  <si>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</si>
  <si>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</si>
  <si>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</si>
  <si>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</si>
  <si>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</si>
  <si>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</si>
  <si>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</si>
  <si>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</si>
  <si>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</si>
  <si>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</si>
  <si>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</si>
  <si>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</si>
  <si>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</si>
  <si>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</si>
  <si>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</si>
  <si>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</si>
  <si>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</si>
  <si>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</si>
  <si>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</si>
  <si>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</si>
  <si>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</si>
  <si>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</si>
  <si>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</si>
  <si>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</si>
  <si>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</si>
  <si>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</si>
  <si>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</si>
  <si>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</si>
  <si>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</si>
  <si>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</si>
  <si>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</si>
  <si>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</si>
  <si>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</si>
  <si>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</si>
  <si>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</si>
  <si>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</si>
  <si>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</si>
  <si>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</si>
  <si>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</si>
  <si>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</si>
  <si>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</si>
  <si>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</si>
  <si>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</si>
  <si>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</si>
  <si>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</si>
  <si>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</si>
  <si>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</si>
  <si>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</si>
  <si>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</si>
  <si>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</si>
  <si>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</si>
  <si>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</si>
  <si>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</si>
  <si>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</si>
  <si>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</si>
  <si>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</si>
  <si>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</si>
  <si>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</si>
  <si>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</si>
  <si>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</si>
  <si>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</si>
  <si>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</si>
  <si>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</si>
  <si>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</si>
  <si>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</si>
  <si>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</si>
  <si>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</si>
  <si>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</si>
  <si>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</si>
  <si>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</si>
  <si>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</si>
  <si>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</si>
  <si>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</si>
  <si>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</si>
  <si>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</si>
  <si>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</si>
  <si>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</si>
  <si>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</si>
  <si>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</si>
  <si>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</si>
  <si>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</si>
  <si>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</si>
  <si>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</si>
  <si>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</si>
  <si>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</si>
  <si>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</si>
  <si>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</si>
  <si>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</si>
  <si>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</si>
  <si>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</si>
  <si>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</si>
  <si>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</si>
  <si>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</si>
  <si>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</si>
  <si>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</si>
  <si>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</si>
  <si>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</si>
  <si>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</si>
  <si>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</si>
  <si>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</si>
  <si>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</si>
  <si>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</si>
  <si>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</si>
  <si>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</si>
  <si>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</si>
  <si>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</si>
  <si>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</si>
  <si>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</si>
  <si>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</si>
  <si>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</si>
  <si>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</si>
  <si>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</si>
  <si>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</si>
  <si>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</si>
  <si>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</si>
  <si>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</si>
  <si>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</si>
  <si>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</si>
  <si>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</si>
  <si>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</si>
  <si>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</si>
  <si>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</si>
  <si>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</si>
  <si>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</si>
  <si>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</si>
  <si>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</si>
  <si>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</si>
  <si>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</si>
  <si>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</si>
  <si>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</si>
  <si>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</si>
  <si>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</si>
  <si>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</si>
  <si>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</si>
  <si>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</si>
  <si>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</si>
  <si>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</si>
  <si>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</si>
  <si>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</si>
  <si>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</si>
  <si>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</si>
  <si>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</si>
  <si>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</si>
  <si>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</si>
  <si>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</si>
  <si>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</si>
  <si>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</si>
  <si>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</si>
  <si>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</si>
  <si>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</si>
  <si>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</si>
  <si>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</si>
  <si>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</si>
  <si>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</si>
  <si>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</si>
  <si>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</si>
  <si>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</si>
  <si>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</si>
  <si>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</si>
  <si>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</si>
  <si>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</si>
  <si>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</si>
  <si>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</si>
  <si>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</si>
  <si>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</si>
  <si>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</si>
  <si>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</si>
  <si>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</si>
  <si>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</si>
  <si>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</si>
  <si>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</si>
  <si>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</si>
  <si>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</si>
  <si>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</si>
  <si>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</si>
  <si>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</si>
  <si>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</si>
  <si>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</si>
  <si>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</si>
  <si>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</si>
  <si>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</si>
  <si>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</si>
  <si>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</si>
  <si>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</si>
  <si>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</si>
  <si>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</si>
  <si>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</si>
  <si>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</si>
  <si>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</si>
  <si>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</si>
  <si>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</si>
  <si>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</si>
  <si>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</si>
  <si>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</si>
  <si>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</si>
  <si>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</si>
  <si>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</si>
  <si>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</si>
  <si>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</si>
  <si>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</si>
  <si>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</si>
  <si>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</si>
  <si>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</si>
  <si>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</si>
  <si>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</si>
  <si>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</si>
  <si>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</si>
  <si>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</si>
  <si>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</si>
  <si>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</si>
  <si>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</si>
  <si>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</si>
  <si>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</si>
  <si>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</si>
  <si>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</si>
  <si>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</si>
  <si>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</si>
  <si>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</si>
  <si>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</si>
  <si>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</si>
  <si>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</si>
  <si>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</si>
  <si>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</si>
  <si>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</si>
  <si>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</si>
  <si>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</si>
  <si>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</si>
  <si>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</si>
  <si>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</si>
  <si>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</si>
  <si>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</si>
  <si>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</si>
  <si>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</si>
  <si>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</si>
  <si>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</si>
  <si>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</si>
  <si>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</si>
  <si>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</si>
  <si>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</si>
  <si>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</si>
  <si>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</si>
  <si>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</si>
  <si>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</si>
  <si>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</si>
  <si>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</si>
  <si>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</si>
  <si>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</si>
  <si>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</si>
  <si>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</si>
  <si>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</si>
  <si>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</si>
  <si>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</si>
  <si>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</si>
  <si>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</si>
  <si>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</si>
  <si>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</si>
  <si>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</si>
  <si>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</si>
  <si>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</si>
  <si>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</si>
  <si>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</si>
  <si>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</si>
  <si>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</si>
  <si>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</si>
  <si>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</si>
  <si>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</si>
  <si>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</si>
  <si>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</si>
  <si>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</si>
  <si>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</si>
  <si>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</si>
  <si>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</si>
  <si>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</si>
  <si>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</si>
  <si>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</si>
  <si>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</si>
  <si>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</si>
  <si>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</si>
  <si>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</si>
  <si>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</si>
  <si>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</si>
  <si>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</si>
  <si>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</si>
  <si>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</si>
  <si>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</si>
  <si>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</si>
  <si>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</si>
  <si>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</si>
  <si>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</si>
  <si>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</si>
  <si>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</si>
  <si>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</si>
  <si>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</si>
  <si>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</si>
  <si>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</si>
  <si>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</si>
  <si>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</si>
  <si>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</si>
  <si>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</si>
  <si>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</si>
  <si>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</si>
  <si>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</si>
  <si>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</si>
  <si>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</si>
  <si>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</si>
  <si>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</si>
  <si>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</si>
  <si>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</si>
  <si>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</si>
  <si>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</si>
  <si>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</si>
  <si>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</si>
  <si>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</si>
  <si>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</si>
  <si>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</si>
  <si>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</si>
  <si>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</si>
  <si>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</si>
  <si>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</si>
  <si>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</si>
  <si>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</si>
  <si>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</si>
  <si>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</si>
  <si>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</si>
  <si>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</si>
  <si>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</si>
  <si>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</si>
  <si>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</si>
  <si>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</si>
  <si>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</si>
  <si>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</si>
  <si>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</si>
  <si>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</si>
  <si>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</si>
  <si>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</si>
  <si>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</si>
  <si>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</si>
  <si>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</si>
  <si>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</si>
  <si>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</si>
  <si>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</si>
  <si>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</si>
  <si>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</si>
  <si>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</si>
  <si>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</si>
  <si>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</si>
  <si>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</si>
  <si>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</si>
  <si>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</si>
  <si>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</si>
  <si>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</si>
  <si>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</si>
  <si>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</si>
  <si>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</si>
  <si>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</si>
  <si>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</si>
  <si>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</si>
  <si>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</si>
  <si>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</si>
  <si>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</si>
  <si>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</si>
  <si>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</si>
  <si>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</si>
  <si>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</si>
  <si>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</si>
  <si>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</si>
  <si>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</si>
  <si>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</si>
  <si>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</si>
  <si>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</si>
  <si>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</si>
  <si>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</si>
  <si>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</si>
  <si>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</si>
  <si>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</si>
  <si>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</si>
  <si>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</si>
  <si>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</si>
  <si>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</si>
  <si>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</si>
  <si>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</si>
  <si>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</si>
  <si>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</si>
  <si>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</si>
  <si>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</si>
  <si>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</si>
  <si>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</si>
  <si>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</si>
  <si>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</si>
  <si>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</si>
  <si>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</si>
  <si>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</si>
  <si>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</si>
  <si>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</si>
  <si>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</si>
  <si>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</si>
  <si>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</si>
  <si>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</si>
  <si>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</si>
  <si>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</si>
  <si>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</si>
  <si>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</si>
  <si>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</si>
  <si>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</si>
  <si>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</si>
  <si>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</si>
  <si>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</si>
  <si>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</si>
  <si>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</si>
  <si>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</si>
  <si>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</si>
  <si>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</si>
  <si>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</si>
  <si>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</si>
  <si>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</si>
  <si>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</si>
  <si>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</si>
  <si>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</si>
  <si>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</si>
  <si>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</si>
  <si>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</si>
  <si>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</si>
  <si>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</si>
  <si>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</si>
  <si>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</si>
  <si>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</si>
  <si>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</si>
  <si>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</si>
  <si>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</si>
  <si>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</si>
  <si>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</si>
  <si>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</si>
  <si>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</si>
  <si>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</si>
  <si>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</si>
  <si>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</si>
  <si>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</si>
  <si>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</si>
  <si>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</si>
  <si>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</si>
  <si>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</si>
  <si>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</si>
  <si>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</si>
  <si>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</si>
  <si>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</si>
  <si>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</si>
  <si>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</si>
  <si>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</si>
  <si>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</si>
  <si>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</si>
  <si>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</si>
  <si>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</si>
  <si>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</si>
  <si>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</si>
  <si>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</si>
  <si>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</si>
  <si>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</si>
  <si>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</si>
  <si>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</si>
  <si>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</si>
  <si>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</si>
  <si>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</si>
  <si>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</si>
  <si>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</si>
  <si>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</si>
  <si>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</si>
  <si>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</si>
  <si>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</si>
  <si>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</si>
  <si>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</si>
  <si>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</si>
  <si>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</si>
  <si>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</si>
  <si>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</si>
  <si>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</si>
  <si>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</si>
  <si>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</si>
  <si>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</si>
  <si>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</si>
  <si>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</si>
  <si>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</si>
  <si>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</si>
  <si>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</si>
  <si>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</si>
  <si>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</si>
  <si>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</si>
  <si>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</si>
  <si>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</si>
  <si>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</si>
  <si>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</si>
  <si>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</si>
  <si>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</si>
  <si>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</si>
  <si>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</si>
  <si>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</si>
  <si>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</si>
  <si>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</si>
  <si>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</si>
  <si>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</si>
  <si>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</si>
  <si>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</si>
  <si>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</si>
  <si>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</si>
  <si>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</si>
  <si>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</si>
  <si>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</si>
  <si>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</si>
  <si>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</si>
  <si>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</si>
  <si>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</si>
  <si>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</si>
  <si>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</si>
  <si>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</si>
  <si>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</si>
  <si>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</si>
  <si>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</si>
  <si>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</si>
  <si>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</si>
  <si>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</si>
  <si>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</si>
  <si>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</si>
  <si>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</si>
  <si>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</si>
  <si>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</si>
  <si>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</si>
  <si>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</si>
  <si>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</si>
  <si>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</si>
  <si>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</si>
  <si>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</si>
  <si>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</si>
  <si>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</si>
  <si>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</si>
  <si>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</si>
  <si>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</si>
  <si>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</si>
  <si>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</si>
  <si>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</si>
  <si>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</si>
  <si>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</si>
  <si>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</si>
  <si>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</si>
  <si>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</si>
  <si>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</si>
  <si>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</si>
  <si>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</si>
  <si>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</si>
  <si>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</si>
  <si>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</si>
  <si>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</si>
  <si>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</si>
  <si>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</si>
  <si>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</si>
  <si>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</si>
  <si>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</si>
  <si>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</si>
  <si>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</si>
  <si>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</si>
  <si>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</si>
  <si>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</si>
  <si>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</si>
  <si>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</si>
  <si>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</si>
  <si>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</si>
  <si>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</si>
  <si>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</si>
  <si>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</si>
  <si>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</si>
  <si>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</si>
  <si>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</si>
  <si>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</si>
  <si>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</si>
  <si>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</si>
  <si>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</si>
  <si>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</si>
  <si>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</si>
  <si>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</si>
  <si>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</si>
  <si>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</si>
  <si>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</si>
  <si>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</si>
  <si>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</si>
  <si>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</si>
  <si>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</si>
  <si>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</si>
  <si>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</si>
  <si>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</si>
  <si>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</si>
  <si>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</si>
  <si>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</si>
  <si>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</si>
  <si>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</si>
  <si>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</si>
  <si>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</si>
  <si>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</si>
  <si>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</si>
  <si>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</si>
  <si>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</si>
  <si>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</si>
  <si>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</si>
  <si>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</si>
  <si>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</si>
  <si>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</si>
  <si>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</si>
  <si>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</si>
  <si>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</si>
  <si>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</si>
  <si>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</si>
  <si>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</si>
  <si>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</si>
  <si>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</si>
  <si>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</si>
  <si>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</si>
  <si>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</si>
  <si>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</si>
  <si>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</si>
  <si>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</si>
  <si>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</si>
  <si>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</si>
  <si>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</si>
  <si>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</si>
  <si>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</si>
  <si>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</si>
  <si>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</si>
  <si>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</si>
  <si>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</si>
  <si>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</si>
  <si>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</si>
  <si>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</si>
  <si>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</si>
  <si>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</si>
  <si>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</si>
  <si>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</si>
  <si>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</si>
  <si>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</si>
  <si>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</si>
  <si>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</si>
  <si>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</si>
  <si>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</si>
  <si>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</si>
  <si>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</si>
  <si>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</si>
  <si>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</si>
  <si>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</si>
  <si>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</si>
  <si>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</si>
  <si>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</si>
  <si>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</si>
  <si>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</si>
  <si>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</si>
  <si>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</si>
  <si>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</si>
  <si>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</si>
  <si>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</si>
  <si>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</si>
  <si>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</si>
  <si>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</si>
  <si>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</si>
  <si>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</si>
  <si>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</si>
  <si>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</si>
  <si>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</si>
  <si>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</si>
  <si>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</si>
  <si>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</si>
  <si>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</si>
  <si>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</si>
  <si>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</si>
  <si>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</si>
  <si>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</si>
  <si>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</si>
  <si>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</si>
  <si>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</si>
  <si>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</si>
  <si>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</si>
  <si>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</si>
  <si>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</si>
  <si>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</si>
  <si>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</si>
  <si>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</si>
  <si>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</si>
  <si>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</si>
  <si>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</si>
  <si>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</si>
  <si>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</si>
  <si>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</si>
  <si>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</si>
  <si>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</si>
  <si>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</si>
  <si>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</si>
  <si>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</si>
  <si>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</si>
  <si>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</si>
  <si>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</si>
  <si>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</si>
  <si>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</si>
  <si>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</si>
  <si>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</si>
  <si>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</si>
  <si>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</si>
  <si>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</si>
  <si>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</si>
  <si>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</si>
  <si>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</si>
  <si>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</si>
  <si>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</si>
  <si>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</si>
  <si>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</si>
  <si>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</si>
  <si>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</si>
  <si>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</si>
  <si>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</si>
  <si>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</si>
  <si>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</si>
  <si>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</si>
  <si>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</si>
  <si>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</si>
  <si>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</si>
  <si>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</si>
  <si>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</si>
  <si>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</si>
  <si>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</si>
  <si>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</si>
  <si>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</si>
  <si>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</si>
  <si>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</si>
  <si>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</si>
  <si>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</si>
  <si>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</si>
  <si>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</si>
  <si>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</si>
  <si>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</si>
  <si>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</si>
  <si>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</si>
  <si>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</si>
  <si>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</si>
  <si>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</si>
  <si>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</si>
  <si>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</si>
  <si>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</si>
  <si>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</si>
  <si>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</si>
  <si>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</si>
  <si>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</si>
  <si>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</si>
  <si>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</si>
  <si>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</si>
  <si>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</si>
  <si>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</si>
  <si>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</si>
  <si>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</si>
  <si>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</si>
  <si>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</si>
  <si>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</si>
  <si>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</si>
  <si>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</si>
  <si>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</si>
  <si>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</si>
  <si>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</si>
  <si>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</si>
  <si>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</si>
  <si>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</si>
  <si>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</si>
  <si>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</si>
  <si>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</si>
  <si>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</si>
  <si>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</si>
  <si>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</si>
  <si>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</si>
  <si>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</si>
  <si>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</si>
  <si>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</si>
  <si>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</si>
  <si>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</si>
  <si>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</si>
  <si>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</si>
  <si>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</si>
  <si>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</si>
  <si>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</si>
  <si>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</si>
  <si>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</si>
  <si>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</si>
  <si>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</si>
  <si>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</si>
  <si>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</si>
  <si>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</si>
  <si>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</si>
  <si>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</si>
  <si>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</si>
  <si>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</si>
  <si>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</si>
  <si>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</si>
  <si>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</si>
  <si>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</si>
  <si>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</si>
  <si>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</si>
  <si>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</si>
  <si>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</si>
  <si>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</si>
  <si>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</si>
  <si>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</si>
  <si>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</si>
  <si>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</si>
  <si>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</si>
  <si>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</si>
  <si>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</si>
  <si>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</si>
  <si>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</si>
  <si>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</si>
  <si>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</si>
  <si>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</si>
  <si>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</si>
  <si>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</si>
  <si>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</si>
  <si>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</si>
  <si>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</si>
  <si>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</si>
  <si>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</si>
  <si>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</si>
  <si>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</si>
  <si>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</si>
  <si>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</si>
  <si>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</si>
  <si>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</si>
  <si>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</si>
  <si>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</si>
  <si>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</si>
  <si>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</si>
  <si>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</si>
  <si>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</si>
  <si>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</si>
  <si>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</si>
  <si>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</si>
  <si>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</si>
  <si>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</si>
  <si>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</si>
  <si>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</si>
  <si>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</si>
  <si>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</si>
  <si>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</si>
  <si>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</si>
  <si>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</si>
  <si>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</si>
  <si>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</si>
  <si>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</si>
  <si>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</si>
  <si>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</si>
  <si>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</si>
  <si>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</si>
  <si>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</si>
  <si>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</si>
  <si>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</si>
  <si>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</si>
  <si>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</si>
  <si>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</si>
  <si>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</si>
  <si>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</si>
  <si>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</si>
  <si>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</si>
  <si>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</si>
  <si>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</si>
  <si>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</si>
  <si>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</si>
  <si>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</si>
  <si>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</si>
  <si>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</si>
  <si>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</si>
  <si>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</si>
  <si>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</si>
  <si>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</si>
  <si>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</si>
  <si>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</si>
  <si>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</si>
  <si>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</si>
  <si>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</si>
  <si>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</si>
  <si>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</si>
  <si>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</si>
  <si>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</si>
  <si>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</si>
  <si>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</si>
  <si>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</si>
  <si>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</si>
  <si>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</si>
  <si>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</si>
  <si>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</si>
  <si>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</si>
  <si>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</si>
  <si>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</si>
  <si>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</si>
  <si>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</si>
  <si>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</si>
  <si>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</si>
  <si>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</si>
  <si>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</si>
  <si>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</si>
  <si>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</si>
  <si>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</si>
  <si>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</si>
  <si>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</si>
  <si>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</si>
  <si>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</si>
  <si>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</si>
  <si>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</si>
  <si>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</si>
  <si>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</si>
  <si>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</si>
  <si>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</si>
  <si>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</si>
  <si>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</si>
  <si>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</si>
  <si>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</si>
  <si>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</si>
  <si>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</si>
  <si>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</si>
  <si>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</si>
  <si>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</si>
  <si>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</si>
  <si>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</si>
  <si>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</si>
  <si>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</si>
  <si>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</si>
  <si>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</si>
  <si>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</si>
  <si>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</si>
  <si>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</si>
  <si>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</si>
  <si>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</si>
  <si>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</si>
  <si>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</si>
  <si>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</si>
  <si>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</si>
  <si>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</si>
  <si>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</si>
  <si>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</si>
  <si>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</si>
  <si>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</si>
  <si>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</si>
  <si>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</si>
  <si>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</si>
  <si>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</si>
  <si>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</si>
  <si>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</si>
  <si>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</si>
  <si>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</si>
  <si>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</si>
  <si>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</si>
  <si>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</si>
  <si>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</si>
  <si>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</si>
  <si>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</si>
  <si>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</si>
  <si>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</si>
  <si>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</si>
  <si>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</si>
  <si>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</si>
  <si>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</si>
  <si>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</si>
  <si>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</si>
  <si>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</si>
  <si>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</si>
  <si>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</si>
  <si>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</si>
  <si>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</si>
  <si>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</si>
  <si>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</si>
  <si>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</si>
  <si>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</si>
  <si>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</si>
  <si>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</si>
  <si>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</si>
  <si>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</si>
  <si>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</si>
  <si>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</si>
  <si>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</si>
  <si>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</si>
  <si>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</si>
  <si>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</si>
  <si>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</si>
  <si>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</si>
  <si>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</si>
  <si>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</si>
  <si>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</si>
  <si>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</si>
  <si>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</si>
  <si>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</si>
  <si>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</si>
  <si>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</si>
  <si>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</si>
  <si>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</si>
  <si>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</si>
  <si>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</si>
  <si>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</si>
  <si>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</si>
  <si>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</si>
  <si>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</si>
  <si>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</si>
  <si>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</si>
  <si>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</si>
  <si>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</si>
  <si>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</si>
  <si>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</si>
  <si>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</si>
  <si>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</si>
  <si>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</si>
  <si>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</si>
  <si>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</si>
  <si>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</si>
  <si>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</si>
  <si>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</si>
  <si>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</si>
  <si>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</si>
  <si>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</si>
  <si>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</si>
  <si>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</si>
  <si>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</si>
  <si>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</si>
  <si>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</si>
  <si>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</si>
  <si>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</si>
  <si>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</si>
  <si>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</si>
  <si>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</si>
  <si>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</si>
  <si>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</si>
  <si>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</si>
  <si>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</si>
  <si>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</si>
  <si>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</si>
  <si>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</si>
  <si>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</si>
  <si>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</si>
  <si>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</si>
  <si>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</si>
  <si>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</si>
  <si>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</si>
  <si>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</si>
  <si>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</si>
  <si>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</si>
  <si>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</si>
  <si>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</si>
  <si>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</si>
  <si>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</si>
  <si>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</si>
  <si>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</si>
  <si>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</si>
  <si>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</si>
  <si>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</si>
  <si>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</si>
  <si>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</si>
  <si>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</si>
  <si>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</si>
  <si>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</si>
  <si>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</si>
  <si>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</si>
  <si>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</si>
  <si>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</si>
  <si>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</si>
  <si>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</si>
  <si>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</si>
  <si>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</si>
  <si>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</si>
  <si>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</si>
  <si>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</si>
  <si>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</si>
  <si>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</si>
  <si>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</si>
  <si>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</si>
  <si>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</si>
  <si>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</si>
  <si>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</si>
  <si>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</si>
  <si>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</si>
  <si>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</si>
  <si>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</si>
  <si>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</si>
  <si>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</si>
  <si>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</si>
  <si>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</si>
  <si>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</si>
  <si>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</si>
  <si>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</si>
  <si>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</si>
  <si>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</si>
  <si>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</si>
  <si>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</si>
  <si>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</si>
  <si>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</si>
  <si>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</si>
  <si>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</si>
  <si>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</si>
  <si>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</si>
  <si>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</si>
  <si>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</si>
  <si>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</si>
  <si>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</si>
  <si>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</si>
  <si>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</si>
  <si>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</si>
  <si>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</si>
  <si>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</si>
  <si>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</si>
  <si>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</si>
  <si>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</si>
  <si>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</si>
  <si>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</si>
  <si>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</si>
  <si>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</si>
  <si>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</si>
  <si>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</si>
  <si>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</si>
  <si>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</si>
  <si>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</si>
  <si>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</si>
  <si>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</si>
  <si>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</si>
  <si>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</si>
  <si>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</si>
  <si>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</si>
  <si>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</si>
  <si>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</si>
  <si>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</si>
  <si>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</si>
  <si>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</si>
  <si>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</si>
  <si>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</si>
  <si>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</si>
  <si>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</si>
  <si>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</si>
  <si>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</si>
  <si>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</si>
  <si>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</si>
  <si>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</si>
  <si>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</si>
  <si>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</si>
  <si>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</si>
  <si>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</si>
  <si>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</si>
  <si>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</si>
  <si>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</si>
  <si>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</si>
  <si>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</si>
  <si>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</si>
  <si>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</si>
  <si>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</si>
  <si>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</si>
  <si>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</si>
  <si>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</si>
  <si>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</si>
  <si>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</si>
  <si>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</si>
  <si>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</si>
  <si>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</si>
  <si>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</si>
  <si>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</si>
  <si>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</si>
  <si>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</si>
  <si>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</si>
  <si>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</si>
  <si>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</si>
  <si>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</si>
  <si>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</si>
  <si>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</si>
  <si>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</si>
  <si>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</si>
  <si>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</si>
  <si>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</si>
  <si>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</si>
  <si>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</si>
  <si>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</si>
  <si>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</si>
  <si>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</si>
  <si>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</si>
  <si>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</si>
  <si>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</si>
  <si>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</si>
  <si>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</si>
  <si>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</si>
  <si>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</si>
  <si>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</si>
  <si>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</si>
  <si>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</si>
  <si>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</si>
  <si>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</si>
  <si>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</si>
  <si>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</si>
  <si>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</si>
  <si>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</si>
  <si>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</si>
  <si>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</si>
  <si>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</si>
  <si>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</si>
  <si>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</si>
  <si>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</si>
  <si>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</si>
  <si>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</si>
  <si>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</si>
  <si>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</si>
  <si>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</si>
  <si>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</si>
  <si>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</si>
  <si>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</si>
  <si>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</si>
  <si>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</si>
  <si>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</si>
  <si>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</si>
  <si>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</si>
  <si>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</si>
  <si>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</si>
  <si>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</si>
  <si>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</si>
  <si>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</si>
  <si>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</si>
  <si>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</si>
  <si>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</si>
  <si>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</si>
  <si>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</si>
  <si>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</si>
  <si>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</si>
  <si>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</si>
  <si>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</si>
  <si>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</si>
  <si>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</si>
  <si>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</si>
  <si>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</si>
  <si>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</si>
  <si>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</si>
  <si>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</si>
  <si>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</si>
  <si>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</si>
  <si>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</si>
  <si>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</si>
  <si>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</si>
  <si>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</si>
  <si>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</si>
  <si>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</si>
  <si>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</si>
  <si>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</si>
  <si>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</si>
  <si>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</si>
  <si>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</si>
  <si>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</si>
  <si>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</si>
  <si>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</si>
  <si>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</si>
  <si>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</si>
  <si>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</si>
  <si>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</si>
  <si>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</si>
  <si>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</si>
  <si>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</si>
  <si>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</si>
  <si>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</si>
  <si>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</si>
  <si>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</si>
  <si>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</si>
  <si>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</si>
  <si>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</si>
  <si>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</si>
  <si>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</si>
  <si>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</si>
  <si>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</si>
  <si>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</si>
  <si>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</si>
  <si>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</si>
  <si>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</si>
  <si>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</si>
  <si>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</si>
  <si>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</si>
  <si>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</si>
  <si>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</si>
  <si>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</si>
  <si>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</si>
  <si>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</si>
  <si>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</si>
  <si>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</si>
  <si>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</si>
  <si>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</si>
  <si>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</si>
  <si>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</si>
  <si>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</si>
  <si>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</si>
  <si>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</si>
  <si>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</si>
  <si>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</si>
  <si>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</si>
  <si>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</si>
  <si>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</si>
  <si>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</si>
  <si>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</si>
  <si>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</si>
  <si>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</si>
  <si>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</si>
  <si>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</si>
  <si>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</si>
  <si>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</si>
  <si>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</si>
  <si>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</si>
  <si>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</si>
  <si>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</si>
  <si>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</si>
  <si>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</si>
  <si>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</si>
  <si>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</si>
  <si>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</si>
  <si>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</si>
  <si>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</si>
  <si>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</si>
  <si>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</si>
  <si>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</si>
  <si>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</si>
  <si>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</si>
  <si>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</si>
  <si>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</si>
  <si>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</si>
  <si>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</si>
  <si>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</si>
  <si>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</si>
  <si>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</si>
  <si>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</si>
  <si>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</si>
  <si>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</si>
  <si>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</si>
  <si>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</si>
  <si>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</si>
  <si>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</si>
  <si>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</si>
  <si>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</si>
  <si>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</si>
  <si>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</si>
  <si>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</si>
  <si>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</si>
  <si>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</si>
  <si>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</si>
  <si>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</si>
  <si>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</si>
  <si>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</si>
  <si>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</si>
  <si>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</si>
  <si>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</si>
  <si>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</si>
  <si>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</si>
  <si>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</si>
  <si>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</si>
  <si>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</si>
  <si>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</si>
  <si>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</si>
  <si>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</si>
  <si>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</si>
  <si>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</si>
  <si>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</si>
  <si>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</si>
  <si>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</si>
  <si>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</si>
  <si>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</si>
  <si>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</si>
  <si>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</si>
  <si>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</si>
  <si>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</si>
  <si>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</si>
  <si>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</si>
  <si>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</si>
  <si>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</si>
  <si>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</si>
  <si>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</si>
  <si>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</si>
  <si>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</si>
  <si>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</si>
  <si>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</si>
  <si>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</si>
  <si>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</si>
  <si>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</si>
  <si>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</si>
  <si>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</si>
  <si>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</si>
  <si>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</si>
  <si>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</si>
  <si>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</si>
  <si>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</si>
  <si>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</si>
  <si>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</si>
  <si>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</si>
  <si>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</si>
  <si>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</si>
  <si>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</si>
  <si>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</si>
  <si>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</si>
  <si>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</si>
  <si>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</si>
  <si>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</si>
  <si>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</si>
  <si>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</si>
  <si>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</si>
  <si>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</si>
  <si>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</si>
  <si>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</si>
  <si>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</si>
  <si>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</si>
  <si>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</si>
  <si>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</si>
  <si>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</si>
  <si>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</si>
  <si>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</si>
  <si>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</si>
  <si>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</si>
  <si>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</si>
  <si>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</si>
  <si>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</si>
  <si>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</si>
  <si>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</si>
  <si>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</si>
  <si>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</si>
  <si>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</si>
  <si>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</si>
  <si>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</si>
  <si>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</si>
  <si>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</si>
  <si>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</si>
  <si>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</si>
  <si>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</si>
  <si>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</si>
  <si>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</si>
  <si>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</si>
  <si>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</si>
  <si>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</si>
  <si>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</si>
  <si>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</si>
  <si>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</si>
  <si>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</si>
  <si>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</si>
  <si>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</si>
  <si>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</si>
  <si>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</si>
  <si>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</si>
  <si>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</si>
  <si>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</si>
  <si>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</si>
  <si>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</si>
  <si>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</si>
  <si>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</si>
  <si>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</si>
  <si>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</si>
  <si>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</si>
  <si>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</si>
  <si>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</si>
  <si>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</si>
  <si>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</si>
  <si>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</si>
  <si>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</si>
  <si>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</si>
  <si>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</si>
  <si>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</si>
  <si>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</si>
  <si>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</si>
  <si>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</si>
  <si>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</si>
  <si>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</si>
  <si>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</si>
  <si>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</si>
  <si>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</si>
  <si>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</si>
  <si>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</si>
  <si>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</si>
  <si>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</si>
  <si>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</si>
  <si>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</si>
  <si>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</si>
  <si>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</si>
  <si>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</si>
  <si>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</si>
  <si>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</si>
  <si>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</si>
  <si>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</si>
  <si>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</si>
  <si>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</si>
  <si>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</si>
  <si>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</si>
  <si>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</si>
  <si>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</si>
  <si>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</si>
  <si>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</si>
  <si>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</si>
  <si>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</si>
  <si>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</si>
  <si>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</si>
  <si>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</si>
  <si>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</si>
  <si>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</si>
  <si>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</si>
  <si>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</si>
  <si>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</si>
  <si>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</si>
  <si>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</si>
  <si>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</si>
  <si>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</si>
  <si>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</si>
  <si>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</si>
  <si>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</si>
  <si>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</si>
  <si>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</si>
  <si>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</si>
  <si>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</si>
  <si>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</si>
  <si>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</si>
  <si>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</si>
  <si>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</si>
  <si>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</si>
  <si>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</si>
  <si>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</si>
  <si>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</si>
  <si>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</si>
  <si>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</si>
  <si>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</si>
  <si>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</si>
  <si>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</si>
  <si>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</si>
  <si>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</si>
  <si>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</si>
  <si>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</si>
  <si>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</si>
  <si>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</si>
  <si>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</si>
  <si>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</si>
  <si>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</si>
  <si>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</si>
  <si>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</si>
  <si>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</si>
  <si>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</si>
  <si>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</si>
  <si>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</si>
  <si>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</si>
  <si>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</si>
  <si>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</si>
  <si>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</si>
  <si>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</si>
  <si>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</si>
  <si>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</si>
  <si>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</si>
  <si>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</si>
  <si>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</si>
  <si>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</si>
  <si>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</si>
  <si>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</si>
  <si>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</si>
  <si>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</si>
  <si>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</si>
  <si>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</si>
  <si>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</si>
  <si>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</si>
  <si>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</si>
  <si>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</si>
  <si>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</si>
  <si>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</si>
  <si>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</si>
  <si>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</si>
  <si>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</si>
  <si>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</si>
  <si>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</si>
  <si>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</si>
  <si>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</si>
  <si>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</si>
  <si>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</si>
  <si>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</si>
  <si>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</si>
  <si>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</si>
  <si>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</si>
  <si>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</si>
  <si>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</si>
  <si>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</si>
  <si>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</si>
  <si>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</si>
  <si>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</si>
  <si>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</si>
  <si>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</si>
  <si>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</si>
  <si>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</si>
  <si>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</si>
  <si>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</si>
  <si>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</si>
  <si>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</si>
  <si>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</si>
  <si>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</si>
  <si>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</si>
  <si>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</si>
  <si>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</si>
  <si>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</si>
  <si>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</si>
  <si>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</si>
  <si>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</si>
  <si>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</si>
  <si>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</si>
  <si>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</si>
  <si>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</si>
  <si>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</si>
  <si>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</si>
  <si>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</si>
  <si>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</si>
  <si>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</si>
  <si>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</si>
  <si>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</si>
  <si>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</si>
  <si>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</si>
  <si>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</si>
  <si>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</si>
  <si>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</si>
  <si>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</si>
  <si>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</si>
  <si>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</si>
  <si>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</si>
  <si>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</si>
  <si>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</si>
  <si>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</si>
  <si>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</si>
  <si>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</si>
  <si>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</si>
  <si>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</si>
  <si>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</si>
  <si>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</si>
  <si>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</si>
  <si>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</si>
  <si>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</si>
  <si>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</si>
  <si>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</si>
  <si>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</si>
  <si>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</si>
  <si>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</si>
  <si>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</si>
  <si>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</si>
  <si>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</si>
  <si>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</si>
  <si>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</si>
  <si>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</si>
  <si>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</si>
  <si>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</si>
  <si>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</si>
  <si>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</si>
  <si>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</si>
  <si>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</si>
  <si>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</si>
  <si>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</si>
  <si>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</si>
  <si>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</si>
  <si>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</si>
  <si>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</si>
  <si>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</si>
  <si>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</si>
  <si>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</si>
  <si>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</si>
  <si>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</si>
  <si>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</si>
  <si>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</si>
  <si>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</si>
  <si>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</si>
  <si>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</si>
  <si>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</si>
  <si>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</si>
  <si>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</si>
  <si>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</si>
  <si>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</si>
  <si>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</si>
  <si>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</si>
  <si>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</si>
  <si>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</si>
  <si>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</si>
  <si>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</si>
  <si>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</si>
  <si>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</si>
  <si>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</si>
  <si>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</si>
  <si>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</si>
  <si>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</si>
  <si>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</si>
  <si>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</si>
  <si>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</si>
  <si>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</si>
  <si>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</si>
  <si>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</si>
  <si>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</si>
  <si>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</si>
  <si>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</si>
  <si>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</si>
  <si>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</si>
  <si>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</si>
  <si>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</si>
  <si>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</si>
  <si>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</si>
  <si>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</si>
  <si>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</si>
  <si>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</si>
  <si>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</si>
  <si>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</si>
  <si>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</si>
  <si>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</si>
  <si>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</si>
  <si>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</si>
  <si>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</si>
  <si>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</si>
  <si>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</si>
  <si>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</si>
  <si>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</si>
  <si>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</si>
  <si>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</si>
  <si>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</si>
  <si>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</si>
  <si>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</si>
  <si>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</si>
  <si>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</si>
  <si>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</si>
  <si>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</si>
  <si>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</si>
  <si>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</si>
  <si>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</si>
  <si>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</si>
  <si>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</si>
  <si>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</si>
  <si>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</si>
  <si>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</si>
  <si>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</si>
  <si>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</si>
  <si>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</si>
  <si>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</si>
  <si>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</si>
  <si>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</si>
  <si>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</si>
  <si>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</si>
  <si>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</si>
  <si>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</si>
  <si>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</si>
  <si>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</si>
  <si>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</si>
  <si>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</si>
  <si>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</si>
  <si>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</si>
  <si>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</si>
  <si>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</si>
  <si>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</si>
  <si>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</si>
  <si>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</si>
  <si>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</si>
  <si>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</si>
  <si>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</si>
  <si>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</si>
  <si>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</si>
  <si>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</si>
  <si>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</si>
  <si>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</si>
  <si>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</si>
  <si>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</si>
  <si>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</si>
  <si>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</si>
  <si>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</si>
  <si>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</si>
  <si>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</si>
  <si>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</si>
  <si>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</si>
  <si>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</si>
  <si>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</si>
  <si>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</si>
  <si>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</si>
  <si>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</si>
  <si>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</si>
  <si>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</si>
  <si>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</si>
  <si>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</si>
  <si>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</si>
  <si>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</si>
  <si>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</si>
  <si>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</si>
  <si>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</si>
  <si>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</si>
  <si>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</si>
  <si>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</si>
  <si>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</si>
  <si>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</si>
  <si>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</si>
  <si>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</si>
  <si>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</si>
  <si>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</si>
  <si>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</si>
  <si>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</si>
  <si>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</si>
  <si>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</si>
  <si>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</si>
  <si>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</si>
  <si>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</si>
  <si>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</si>
  <si>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</si>
  <si>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</si>
  <si>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</si>
  <si>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</si>
  <si>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</si>
  <si>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</si>
  <si>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</si>
  <si>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</si>
  <si>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</si>
  <si>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</si>
  <si>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</si>
  <si>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</si>
  <si>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</si>
  <si>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</si>
  <si>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</si>
  <si>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</si>
  <si>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</si>
  <si>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</si>
  <si>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</si>
  <si>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</si>
  <si>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</si>
  <si>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</si>
  <si>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</si>
  <si>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</si>
  <si>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</si>
  <si>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</si>
  <si>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</si>
  <si>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</si>
  <si>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</si>
  <si>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</si>
  <si>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</si>
  <si>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</si>
  <si>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</si>
  <si>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</si>
  <si>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</si>
  <si>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</si>
  <si>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</si>
  <si>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</si>
  <si>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</si>
  <si>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</si>
  <si>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</si>
  <si>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</si>
  <si>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</si>
  <si>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</si>
  <si>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</si>
  <si>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</si>
  <si>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</si>
  <si>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</si>
  <si>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</si>
  <si>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</si>
  <si>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</si>
  <si>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</si>
  <si>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</si>
  <si>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</si>
  <si>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</si>
  <si>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</si>
  <si>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</si>
  <si>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</si>
  <si>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</si>
  <si>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</si>
  <si>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</si>
  <si>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</si>
  <si>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</si>
  <si>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</si>
  <si>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</si>
  <si>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</si>
  <si>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</si>
  <si>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</si>
  <si>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</si>
  <si>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</si>
  <si>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</si>
  <si>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</si>
  <si>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</si>
  <si>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</si>
  <si>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</si>
  <si>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</si>
  <si>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</si>
  <si>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</si>
  <si>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</si>
  <si>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</si>
  <si>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</si>
  <si>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</si>
  <si>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</si>
  <si>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</si>
  <si>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</si>
  <si>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</si>
  <si>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</si>
  <si>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</si>
  <si>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</si>
  <si>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</si>
  <si>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</si>
  <si>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</si>
  <si>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</si>
  <si>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</si>
  <si>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</si>
  <si>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</si>
  <si>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</si>
  <si>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</si>
  <si>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</si>
  <si>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</si>
  <si>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</si>
  <si>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</si>
  <si>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</si>
  <si>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</si>
  <si>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</si>
  <si>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</si>
  <si>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</si>
  <si>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</si>
  <si>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</si>
  <si>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</si>
  <si>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</si>
  <si>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</si>
  <si>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</si>
  <si>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</si>
  <si>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</si>
  <si>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</si>
  <si>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</si>
  <si>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</si>
  <si>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</si>
  <si>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</si>
  <si>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</si>
  <si>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</si>
  <si>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</si>
  <si>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</si>
  <si>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</si>
  <si>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</si>
  <si>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</si>
  <si>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</si>
  <si>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</si>
  <si>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</si>
  <si>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</si>
  <si>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</si>
  <si>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</si>
  <si>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</si>
  <si>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</si>
  <si>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</si>
  <si>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</si>
  <si>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</si>
  <si>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</si>
  <si>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</si>
  <si>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</si>
  <si>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</si>
  <si>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</si>
  <si>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</si>
  <si>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</si>
  <si>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</si>
  <si>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</si>
  <si>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</si>
  <si>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</si>
  <si>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</si>
  <si>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</si>
  <si>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</si>
  <si>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</si>
  <si>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</si>
  <si>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</si>
  <si>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</si>
  <si>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</si>
  <si>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</si>
  <si>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</si>
  <si>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</si>
  <si>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</si>
  <si>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</si>
  <si>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</si>
  <si>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</si>
  <si>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</si>
  <si>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</si>
  <si>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</si>
  <si>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</si>
  <si>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</si>
  <si>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</si>
  <si>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</si>
  <si>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</si>
  <si>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</si>
  <si>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</si>
  <si>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</si>
  <si>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</si>
  <si>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</si>
  <si>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</si>
  <si>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</si>
  <si>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</si>
  <si>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</si>
  <si>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</si>
  <si>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</si>
  <si>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</si>
  <si>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</si>
  <si>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</si>
  <si>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</si>
  <si>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</si>
  <si>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</si>
  <si>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</si>
  <si>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</si>
  <si>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</si>
  <si>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</si>
  <si>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</si>
  <si>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</si>
  <si>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</si>
  <si>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</si>
  <si>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</si>
  <si>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</si>
  <si>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</si>
  <si>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</si>
  <si>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</si>
  <si>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</si>
  <si>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</si>
  <si>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</si>
  <si>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</si>
  <si>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</si>
  <si>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</si>
  <si>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</si>
  <si>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</si>
  <si>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</si>
  <si>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</si>
  <si>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</si>
  <si>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</si>
  <si>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</si>
  <si>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</si>
  <si>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</si>
  <si>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</si>
  <si>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</si>
  <si>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</si>
  <si>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</si>
  <si>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</si>
  <si>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</si>
  <si>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</si>
  <si>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</si>
  <si>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</si>
  <si>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</si>
  <si>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</si>
  <si>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</si>
  <si>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</si>
  <si>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</si>
  <si>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</si>
  <si>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</si>
  <si>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</si>
  <si>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</si>
  <si>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</si>
  <si>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</si>
  <si>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</si>
  <si>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</si>
  <si>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</si>
  <si>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</si>
  <si>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</si>
  <si>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</si>
  <si>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</si>
  <si>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</si>
  <si>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</si>
  <si>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</si>
  <si>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</si>
  <si>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</si>
  <si>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</si>
  <si>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</si>
  <si>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</si>
  <si>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</si>
  <si>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</si>
  <si>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</si>
  <si>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</si>
  <si>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</si>
  <si>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</si>
  <si>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</si>
  <si>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</si>
  <si>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</si>
  <si>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</si>
  <si>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</si>
  <si>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</si>
  <si>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</si>
  <si>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</si>
  <si>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</si>
  <si>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</si>
  <si>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</si>
  <si>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</si>
  <si>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</si>
  <si>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</si>
  <si>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</si>
  <si>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</si>
  <si>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</si>
  <si>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</si>
  <si>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</si>
  <si>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</si>
  <si>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</si>
  <si>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</si>
  <si>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</si>
  <si>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</si>
  <si>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</si>
  <si>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</si>
  <si>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</si>
  <si>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</si>
  <si>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</si>
  <si>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</si>
  <si>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</si>
  <si>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</si>
  <si>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</si>
  <si>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</si>
  <si>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</si>
  <si>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</si>
  <si>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</si>
  <si>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</si>
  <si>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</si>
  <si>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</si>
  <si>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</si>
  <si>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</si>
  <si>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</si>
  <si>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</si>
  <si>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</si>
  <si>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</si>
  <si>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</si>
  <si>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</si>
  <si>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</si>
  <si>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</si>
  <si>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</si>
  <si>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</si>
  <si>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</si>
  <si>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</si>
  <si>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</si>
  <si>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</si>
  <si>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</si>
  <si>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</si>
  <si>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</si>
  <si>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</si>
  <si>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</si>
  <si>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</si>
  <si>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</si>
  <si>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</si>
  <si>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</si>
  <si>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</si>
  <si>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</si>
  <si>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</si>
  <si>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</si>
  <si>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</si>
  <si>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</si>
  <si>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</si>
  <si>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</si>
  <si>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</si>
  <si>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</si>
  <si>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</si>
  <si>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</si>
  <si>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</si>
  <si>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</si>
  <si>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</si>
  <si>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</si>
  <si>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</si>
  <si>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</si>
  <si>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</si>
  <si>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</si>
  <si>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</si>
  <si>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</si>
  <si>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</si>
  <si>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</si>
  <si>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</si>
  <si>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</si>
  <si>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</si>
  <si>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</si>
  <si>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</si>
  <si>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</si>
  <si>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</si>
  <si>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</si>
  <si>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</si>
  <si>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</si>
  <si>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</si>
  <si>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</si>
  <si>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</si>
  <si>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</si>
  <si>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</si>
  <si>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</si>
  <si>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</si>
  <si>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</si>
  <si>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</si>
  <si>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</si>
  <si>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</si>
  <si>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</si>
  <si>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</si>
  <si>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</si>
  <si>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</si>
  <si>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</si>
  <si>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</si>
  <si>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</si>
  <si>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</si>
  <si>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</si>
  <si>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</si>
  <si>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</si>
  <si>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</si>
  <si>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</si>
  <si>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</si>
  <si>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</si>
  <si>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</si>
  <si>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</si>
  <si>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</si>
  <si>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</si>
  <si>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</si>
  <si>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</si>
  <si>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</si>
  <si>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</si>
  <si>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</si>
  <si>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</si>
  <si>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</si>
  <si>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</si>
  <si>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</si>
  <si>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</si>
  <si>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</si>
  <si>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</si>
  <si>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</si>
  <si>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</si>
  <si>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</si>
  <si>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</si>
  <si>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</si>
  <si>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</si>
  <si>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</si>
  <si>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</si>
  <si>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</si>
  <si>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</si>
  <si>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</si>
  <si>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</si>
  <si>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</si>
  <si>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</si>
  <si>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</si>
  <si>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</si>
  <si>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</si>
  <si>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</si>
  <si>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</si>
  <si>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</si>
  <si>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</si>
  <si>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</si>
  <si>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</si>
  <si>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</si>
  <si>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</si>
  <si>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</si>
  <si>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</si>
  <si>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</si>
  <si>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</si>
  <si>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</si>
  <si>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</si>
  <si>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</si>
  <si>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</si>
  <si>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</si>
  <si>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</si>
  <si>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</si>
  <si>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</si>
  <si>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</si>
  <si>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</si>
  <si>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</si>
  <si>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</si>
  <si>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</si>
  <si>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</si>
  <si>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</si>
  <si>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</si>
  <si>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</si>
  <si>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</si>
  <si>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</si>
  <si>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</si>
  <si>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</si>
  <si>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</si>
  <si>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</si>
  <si>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</si>
  <si>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</si>
  <si>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</si>
  <si>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</si>
  <si>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</si>
  <si>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</si>
  <si>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</si>
  <si>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</si>
  <si>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</si>
  <si>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</si>
  <si>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</si>
  <si>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</si>
  <si>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</si>
  <si>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</si>
  <si>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</si>
  <si>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</si>
  <si>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</si>
  <si>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</si>
  <si>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</si>
  <si>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</si>
  <si>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</si>
  <si>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</si>
  <si>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</si>
  <si>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</si>
  <si>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</si>
  <si>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</si>
  <si>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</si>
  <si>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</si>
  <si>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</si>
  <si>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</si>
  <si>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</si>
  <si>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</si>
  <si>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</si>
  <si>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</si>
  <si>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</si>
  <si>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</si>
  <si>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</si>
  <si>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</si>
  <si>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</si>
  <si>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</si>
  <si>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</si>
  <si>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</si>
  <si>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</si>
  <si>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</si>
  <si>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</si>
  <si>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</si>
  <si>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</si>
  <si>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</si>
  <si>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</si>
  <si>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</si>
  <si>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</si>
  <si>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</si>
  <si>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</si>
  <si>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</si>
  <si>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</si>
  <si>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</si>
  <si>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</si>
  <si>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</si>
  <si>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</si>
  <si>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</si>
  <si>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</si>
  <si>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</si>
  <si>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</si>
  <si>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</si>
  <si>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</si>
  <si>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</si>
  <si>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</si>
  <si>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</si>
  <si>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</si>
  <si>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</si>
  <si>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</si>
  <si>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</si>
  <si>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</si>
  <si>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</si>
  <si>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</si>
  <si>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</si>
  <si>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</si>
  <si>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</si>
  <si>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</si>
  <si>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</si>
  <si>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</si>
  <si>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</si>
  <si>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</si>
  <si>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</si>
  <si>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</si>
  <si>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</si>
  <si>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</si>
  <si>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</si>
  <si>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</si>
  <si>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</si>
  <si>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</si>
  <si>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</si>
  <si>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</si>
  <si>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</si>
  <si>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</si>
  <si>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</si>
  <si>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</si>
  <si>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</si>
  <si>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</si>
  <si>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</si>
  <si>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</si>
  <si>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</si>
  <si>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</si>
  <si>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</si>
  <si>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</si>
  <si>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</si>
  <si>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</si>
  <si>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</si>
  <si>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</si>
  <si>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</si>
  <si>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</si>
  <si>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</si>
  <si>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</si>
  <si>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</si>
  <si>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</si>
  <si>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</si>
  <si>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</si>
  <si>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</si>
  <si>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</si>
  <si>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</si>
  <si>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</si>
  <si>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</si>
  <si>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</si>
  <si>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</si>
  <si>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</si>
  <si>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</si>
  <si>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</si>
  <si>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</si>
  <si>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</si>
  <si>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</si>
  <si>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</si>
  <si>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</si>
  <si>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</si>
  <si>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</si>
  <si>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</si>
  <si>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</si>
  <si>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</si>
  <si>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</si>
  <si>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</si>
  <si>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</si>
  <si>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</si>
  <si>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</si>
  <si>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</si>
  <si>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</si>
  <si>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</si>
  <si>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</si>
  <si>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</si>
  <si>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</si>
  <si>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</si>
  <si>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</si>
  <si>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</si>
  <si>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</si>
  <si>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</si>
  <si>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</si>
  <si>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</si>
  <si>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</si>
  <si>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</si>
  <si>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</si>
  <si>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</si>
  <si>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</si>
  <si>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</si>
  <si>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</si>
  <si>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</si>
  <si>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</si>
  <si>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</si>
  <si>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</si>
  <si>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</si>
  <si>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</si>
  <si>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</si>
  <si>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</si>
  <si>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</si>
  <si>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</si>
  <si>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</si>
  <si>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</si>
  <si>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</si>
  <si>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</si>
  <si>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</si>
  <si>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</si>
  <si>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</si>
  <si>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</si>
  <si>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</si>
  <si>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</si>
  <si>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</si>
  <si>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</si>
  <si>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</si>
  <si>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</si>
  <si>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</si>
  <si>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</si>
  <si>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</si>
  <si>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</si>
  <si>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</si>
  <si>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</si>
  <si>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</si>
  <si>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</si>
  <si>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</si>
  <si>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</si>
  <si>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</si>
  <si>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</si>
  <si>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</si>
  <si>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</si>
  <si>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</si>
  <si>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</si>
  <si>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</si>
  <si>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</si>
  <si>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</si>
  <si>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</si>
  <si>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</si>
  <si>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</si>
  <si>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</si>
  <si>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</si>
  <si>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</si>
  <si>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</si>
  <si>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</si>
  <si>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</si>
  <si>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</si>
  <si>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</si>
  <si>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</si>
  <si>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</si>
  <si>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</si>
  <si>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</si>
  <si>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</si>
  <si>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</si>
  <si>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</si>
  <si>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</si>
  <si>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</si>
  <si>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</si>
  <si>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</si>
  <si>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</si>
  <si>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</si>
  <si>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</si>
  <si>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</si>
  <si>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</si>
  <si>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</si>
  <si>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</si>
  <si>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</si>
  <si>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</si>
  <si>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</si>
  <si>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</si>
  <si>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</si>
  <si>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</si>
  <si>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</si>
  <si>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</si>
  <si>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</si>
  <si>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</si>
  <si>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</si>
  <si>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</si>
  <si>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</si>
  <si>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</si>
  <si>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</si>
  <si>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</si>
  <si>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</si>
  <si>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</si>
  <si>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</si>
  <si>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</si>
  <si>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</si>
  <si>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</si>
  <si>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</si>
  <si>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</si>
  <si>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</si>
  <si>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</si>
  <si>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</si>
  <si>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</si>
  <si>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</si>
  <si>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</si>
  <si>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</si>
  <si>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</si>
  <si>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</si>
  <si>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</si>
  <si>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</si>
  <si>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</si>
  <si>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</si>
  <si>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</si>
  <si>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</si>
  <si>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</si>
  <si>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</si>
  <si>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</si>
  <si>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</si>
  <si>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</si>
  <si>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</si>
  <si>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</si>
  <si>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</si>
  <si>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</si>
  <si>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</si>
  <si>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</si>
  <si>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</si>
  <si>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</si>
  <si>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</si>
  <si>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</si>
  <si>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</si>
  <si>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</si>
  <si>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</si>
  <si>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</si>
  <si>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</si>
  <si>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</si>
  <si>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</si>
  <si>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</si>
  <si>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</si>
  <si>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</si>
  <si>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</si>
  <si>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</si>
  <si>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</si>
  <si>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</si>
  <si>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</si>
  <si>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</si>
  <si>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</si>
  <si>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</si>
  <si>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</si>
  <si>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</si>
  <si>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</si>
  <si>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</si>
  <si>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</si>
  <si>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</si>
  <si>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</si>
  <si>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</si>
  <si>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</si>
  <si>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</si>
  <si>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</si>
  <si>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</si>
  <si>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</si>
  <si>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</si>
  <si>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</si>
  <si>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</si>
  <si>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</si>
  <si>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</si>
  <si>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</si>
  <si>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</si>
  <si>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</si>
  <si>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</si>
  <si>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</si>
  <si>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</si>
  <si>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</si>
  <si>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</si>
  <si>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</si>
  <si>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</si>
  <si>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</si>
  <si>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</si>
  <si>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</si>
  <si>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</si>
  <si>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</si>
  <si>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</si>
  <si>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</si>
  <si>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</si>
  <si>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</si>
  <si>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</si>
  <si>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</si>
  <si>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</si>
  <si>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</si>
  <si>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</si>
  <si>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</si>
  <si>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</si>
  <si>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</si>
  <si>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</si>
  <si>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</si>
  <si>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</si>
  <si>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</si>
  <si>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</si>
  <si>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</si>
  <si>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</si>
  <si>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</si>
  <si>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</si>
  <si>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</si>
  <si>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</si>
  <si>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</si>
  <si>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</si>
  <si>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</si>
  <si>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</si>
  <si>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</si>
  <si>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</si>
  <si>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</si>
  <si>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</si>
  <si>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</si>
  <si>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</si>
  <si>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</si>
  <si>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</si>
  <si>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</si>
  <si>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</si>
  <si>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</si>
  <si>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</si>
  <si>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</si>
  <si>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</si>
  <si>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</si>
  <si>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</si>
  <si>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</si>
  <si>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</si>
  <si>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</si>
  <si>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</si>
  <si>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</si>
  <si>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</si>
  <si>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</si>
  <si>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</si>
  <si>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</si>
  <si>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</si>
  <si>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</si>
  <si>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</si>
  <si>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</si>
  <si>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</si>
  <si>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</si>
  <si>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</si>
  <si>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</si>
  <si>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</si>
  <si>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</si>
  <si>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</si>
  <si>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</si>
  <si>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</si>
  <si>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</si>
  <si>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</si>
  <si>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</si>
  <si>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</si>
  <si>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</si>
  <si>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</si>
  <si>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</si>
  <si>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</si>
  <si>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</si>
  <si>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</si>
  <si>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</si>
  <si>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</si>
  <si>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</si>
  <si>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</si>
  <si>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</si>
  <si>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</si>
  <si>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</si>
  <si>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</si>
  <si>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</si>
  <si>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</si>
  <si>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</si>
  <si>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</si>
  <si>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</si>
  <si>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</si>
  <si>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</si>
  <si>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</si>
  <si>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</si>
  <si>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</si>
  <si>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</si>
  <si>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</si>
  <si>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</si>
  <si>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</si>
  <si>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</si>
  <si>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</si>
  <si>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</si>
  <si>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</si>
  <si>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</si>
  <si>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</si>
  <si>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</si>
  <si>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</si>
  <si>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</si>
  <si>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</si>
  <si>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</si>
  <si>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</si>
  <si>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</si>
  <si>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</si>
  <si>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</si>
  <si>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</si>
  <si>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</si>
  <si>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</si>
  <si>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</si>
  <si>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</si>
  <si>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</si>
  <si>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</si>
  <si>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</si>
  <si>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</si>
  <si>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</si>
  <si>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</si>
  <si>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</si>
  <si>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</si>
  <si>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</si>
  <si>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</si>
  <si>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</si>
  <si>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</si>
  <si>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</si>
  <si>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</si>
  <si>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</si>
  <si>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</si>
  <si>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</si>
  <si>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</si>
  <si>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</si>
  <si>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</si>
  <si>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</si>
  <si>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</si>
  <si>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</si>
  <si>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</si>
  <si>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</si>
  <si>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</si>
  <si>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</si>
  <si>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</si>
  <si>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</si>
  <si>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</si>
  <si>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</si>
  <si>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</si>
  <si>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</si>
  <si>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</si>
  <si>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</si>
  <si>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</si>
  <si>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</si>
  <si>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</si>
  <si>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</si>
  <si>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</si>
  <si>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</si>
  <si>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</si>
  <si>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</si>
  <si>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</si>
  <si>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</si>
  <si>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</si>
  <si>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</si>
  <si>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</si>
  <si>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</si>
  <si>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</si>
  <si>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</si>
  <si>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</si>
  <si>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</si>
  <si>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</si>
  <si>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</si>
  <si>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</si>
  <si>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</si>
  <si>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</si>
  <si>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</si>
  <si>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</si>
  <si>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</si>
  <si>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</si>
  <si>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</si>
  <si>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</si>
  <si>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</si>
  <si>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</si>
  <si>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</si>
  <si>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</si>
  <si>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</si>
  <si>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</si>
  <si>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</si>
  <si>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</si>
  <si>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</si>
  <si>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</si>
  <si>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</si>
  <si>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</si>
  <si>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</si>
  <si>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</si>
  <si>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</si>
  <si>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</si>
  <si>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</si>
  <si>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</si>
  <si>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</si>
  <si>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</si>
  <si>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</si>
  <si>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</si>
  <si>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</si>
  <si>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</si>
  <si>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</si>
  <si>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</si>
  <si>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</si>
  <si>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</si>
  <si>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</si>
  <si>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</si>
  <si>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</si>
  <si>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</si>
  <si>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</si>
  <si>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</si>
  <si>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</si>
  <si>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</si>
  <si>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</si>
  <si>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</si>
  <si>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</si>
  <si>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</si>
  <si>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</si>
  <si>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</si>
  <si>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</si>
  <si>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</si>
  <si>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</si>
  <si>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</si>
  <si>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</si>
  <si>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</si>
  <si>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</si>
  <si>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</si>
  <si>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</si>
  <si>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</si>
  <si>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</si>
  <si>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</si>
  <si>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</si>
  <si>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</si>
  <si>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</si>
  <si>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</si>
  <si>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</si>
  <si>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</si>
  <si>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</si>
  <si>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</si>
  <si>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</si>
  <si>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</si>
  <si>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</si>
  <si>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</si>
  <si>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</si>
  <si>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</si>
  <si>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</si>
  <si>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</si>
  <si>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</si>
  <si>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</si>
  <si>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</si>
  <si>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</si>
  <si>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</si>
  <si>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</si>
  <si>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</si>
  <si>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</si>
  <si>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</si>
  <si>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</si>
  <si>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</si>
  <si>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</si>
  <si>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</si>
  <si>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</si>
  <si>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</si>
  <si>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</si>
  <si>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</si>
  <si>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</si>
  <si>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</si>
  <si>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</si>
  <si>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</si>
  <si>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</si>
  <si>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</si>
  <si>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</si>
  <si>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</si>
  <si>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</si>
  <si>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</si>
  <si>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</si>
  <si>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</si>
  <si>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</si>
  <si>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</si>
  <si>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</si>
  <si>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</si>
  <si>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</si>
  <si>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</si>
  <si>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</si>
  <si>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</si>
  <si>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</si>
  <si>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</si>
  <si>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</si>
  <si>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</si>
  <si>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</si>
  <si>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</si>
  <si>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</si>
  <si>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</si>
  <si>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</si>
  <si>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</si>
  <si>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</si>
  <si>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</si>
  <si>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</si>
  <si>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</si>
  <si>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</si>
  <si>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</si>
  <si>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</si>
  <si>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</si>
  <si>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</si>
  <si>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</si>
  <si>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</si>
  <si>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</si>
  <si>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</si>
  <si>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</si>
  <si>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</si>
  <si>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</si>
  <si>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</si>
  <si>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</si>
  <si>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</si>
  <si>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</si>
  <si>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</si>
  <si>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</si>
  <si>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</si>
  <si>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</si>
  <si>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</si>
  <si>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</si>
  <si>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</si>
  <si>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</si>
  <si>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</si>
  <si>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</si>
  <si>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</si>
  <si>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</si>
  <si>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</si>
  <si>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</si>
  <si>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</si>
  <si>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</si>
  <si>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</si>
  <si>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</si>
  <si>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</si>
  <si>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</si>
  <si>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</si>
  <si>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</si>
  <si>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</si>
  <si>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</si>
  <si>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</si>
  <si>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</si>
  <si>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</si>
  <si>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</si>
  <si>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</si>
  <si>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</si>
  <si>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</si>
  <si>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</si>
  <si>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</si>
  <si>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</si>
  <si>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</si>
  <si>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</si>
  <si>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</si>
  <si>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</si>
  <si>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</si>
  <si>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</si>
  <si>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</si>
  <si>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</si>
  <si>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</si>
  <si>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</si>
  <si>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</si>
  <si>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</si>
  <si>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</si>
  <si>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</si>
  <si>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</si>
  <si>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</si>
  <si>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</si>
  <si>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</si>
  <si>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</si>
  <si>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</si>
  <si>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</si>
  <si>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</si>
  <si>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</si>
  <si>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</si>
  <si>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</si>
  <si>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</si>
  <si>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</si>
  <si>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</si>
  <si>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</si>
  <si>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</si>
  <si>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</si>
  <si>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</si>
  <si>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</si>
  <si>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</si>
  <si>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</si>
  <si>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</si>
  <si>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</si>
  <si>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</si>
  <si>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</si>
  <si>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</si>
  <si>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</si>
  <si>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</si>
  <si>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</si>
  <si>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</si>
  <si>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</si>
  <si>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</si>
  <si>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</si>
  <si>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</si>
  <si>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</si>
  <si>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</si>
  <si>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</si>
  <si>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</si>
  <si>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</si>
  <si>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</si>
  <si>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</si>
  <si>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</si>
  <si>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</si>
  <si>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</si>
  <si>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</si>
  <si>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</si>
  <si>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</si>
  <si>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</si>
  <si>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</si>
  <si>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</si>
  <si>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</si>
  <si>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</si>
  <si>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</si>
  <si>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</si>
  <si>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</si>
  <si>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</si>
  <si>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</si>
  <si>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</si>
  <si>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</si>
  <si>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</si>
  <si>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</si>
  <si>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</si>
  <si>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</si>
  <si>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</si>
  <si>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</si>
  <si>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</si>
  <si>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</si>
  <si>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</si>
  <si>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</si>
  <si>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</si>
  <si>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</si>
  <si>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</si>
  <si>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</si>
  <si>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</si>
  <si>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</si>
  <si>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</si>
  <si>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</si>
  <si>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</si>
  <si>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</si>
  <si>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</si>
  <si>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</si>
  <si>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</si>
  <si>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</si>
  <si>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</si>
  <si>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</si>
  <si>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</si>
  <si>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</si>
  <si>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</si>
  <si>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</si>
  <si>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</si>
  <si>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</si>
  <si>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</si>
  <si>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</si>
  <si>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</si>
  <si>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</si>
  <si>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</si>
  <si>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</si>
  <si>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</si>
  <si>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</si>
  <si>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</si>
  <si>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</si>
  <si>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</si>
  <si>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</si>
  <si>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</si>
  <si>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</si>
  <si>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</si>
  <si>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</si>
  <si>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</si>
  <si>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</si>
  <si>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</si>
  <si>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</si>
  <si>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</si>
  <si>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</si>
  <si>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</si>
  <si>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</si>
  <si>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</si>
  <si>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</si>
  <si>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</si>
  <si>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</si>
  <si>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</si>
  <si>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</si>
  <si>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</si>
  <si>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</si>
  <si>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</si>
  <si>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</si>
  <si>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</si>
  <si>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</si>
  <si>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</si>
  <si>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</si>
  <si>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</si>
  <si>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</si>
  <si>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</si>
  <si>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</si>
  <si>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</si>
  <si>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</si>
  <si>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</si>
  <si>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</si>
  <si>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</si>
  <si>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</si>
  <si>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</si>
  <si>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</si>
  <si>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</si>
  <si>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</si>
  <si>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</si>
  <si>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</si>
  <si>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</si>
  <si>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</si>
  <si>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</si>
  <si>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</si>
  <si>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</si>
  <si>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</si>
  <si>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</si>
  <si>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</si>
  <si>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</si>
  <si>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</si>
  <si>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</si>
  <si>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</si>
  <si>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</si>
  <si>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</si>
  <si>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</si>
  <si>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</si>
  <si>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</si>
  <si>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</si>
  <si>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</si>
  <si>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</si>
  <si>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</si>
  <si>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</si>
  <si>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</si>
  <si>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</si>
  <si>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</si>
  <si>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</si>
  <si>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</si>
  <si>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</si>
  <si>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</si>
  <si>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</si>
  <si>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</si>
  <si>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</si>
  <si>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</si>
  <si>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</si>
  <si>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</si>
  <si>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</si>
  <si>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</si>
  <si>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</si>
  <si>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</si>
  <si>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</si>
  <si>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</si>
  <si>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</si>
  <si>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</si>
  <si>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</si>
  <si>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</si>
  <si>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</si>
  <si>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</si>
  <si>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</si>
  <si>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</si>
  <si>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</si>
  <si>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</si>
  <si>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</si>
  <si>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</si>
  <si>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</si>
  <si>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</si>
  <si>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</si>
  <si>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</si>
  <si>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</si>
  <si>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</si>
  <si>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</si>
  <si>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</si>
  <si>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</si>
  <si>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</si>
  <si>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</si>
  <si>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</si>
  <si>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</si>
  <si>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</si>
  <si>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</si>
  <si>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</si>
  <si>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</si>
  <si>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</si>
  <si>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</si>
  <si>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</si>
  <si>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</si>
  <si>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</si>
  <si>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</si>
  <si>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</si>
  <si>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</si>
  <si>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</si>
  <si>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</si>
  <si>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</si>
  <si>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</si>
  <si>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</si>
  <si>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</si>
  <si>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</si>
  <si>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</si>
  <si>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</si>
  <si>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</si>
  <si>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</si>
  <si>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</si>
  <si>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</si>
  <si>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</si>
  <si>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</si>
  <si>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</si>
  <si>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</si>
  <si>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</si>
  <si>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</si>
  <si>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</si>
  <si>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</si>
  <si>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</si>
  <si>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</si>
  <si>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</si>
  <si>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</si>
  <si>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</si>
  <si>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</si>
  <si>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</si>
  <si>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</si>
  <si>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</si>
  <si>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</si>
  <si>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</si>
  <si>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</si>
  <si>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</si>
  <si>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</si>
  <si>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</si>
  <si>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</si>
  <si>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</si>
  <si>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</si>
  <si>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</si>
  <si>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</si>
  <si>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</si>
  <si>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</si>
  <si>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</si>
  <si>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</si>
  <si>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</si>
  <si>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</si>
  <si>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</si>
  <si>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</si>
  <si>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</si>
  <si>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</si>
  <si>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</si>
  <si>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</si>
  <si>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</si>
  <si>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</si>
  <si>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</si>
  <si>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</si>
  <si>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</si>
  <si>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</si>
  <si>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</si>
  <si>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</si>
  <si>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</si>
  <si>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</si>
  <si>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</si>
  <si>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</si>
  <si>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</si>
  <si>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</si>
  <si>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</si>
  <si>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</si>
  <si>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</si>
  <si>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</si>
  <si>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</si>
  <si>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</si>
  <si>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</si>
  <si>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</si>
  <si>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</si>
  <si>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</si>
  <si>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</si>
  <si>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</si>
  <si>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</si>
  <si>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</si>
  <si>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</si>
  <si>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</si>
  <si>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</si>
  <si>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</si>
  <si>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</si>
  <si>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</si>
  <si>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</si>
  <si>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</si>
  <si>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</si>
  <si>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</si>
  <si>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</si>
  <si>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</si>
  <si>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</si>
  <si>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</si>
  <si>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</si>
  <si>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</si>
  <si>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</si>
  <si>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</si>
  <si>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</si>
  <si>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</si>
  <si>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</si>
  <si>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</si>
  <si>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</si>
  <si>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</si>
  <si>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</si>
  <si>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</si>
  <si>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</si>
  <si>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</si>
  <si>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</si>
  <si>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</si>
  <si>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</si>
  <si>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</si>
  <si>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</si>
  <si>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</si>
  <si>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</si>
  <si>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</si>
  <si>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</si>
  <si>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</si>
  <si>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</si>
  <si>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</si>
  <si>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</si>
  <si>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</si>
  <si>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</si>
  <si>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</si>
  <si>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</si>
  <si>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</si>
  <si>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</si>
  <si>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</si>
  <si>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</si>
  <si>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</si>
  <si>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</si>
  <si>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</si>
  <si>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</si>
  <si>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</si>
  <si>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</si>
  <si>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</si>
  <si>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</si>
  <si>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</si>
  <si>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</si>
  <si>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</si>
  <si>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</si>
  <si>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</si>
  <si>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</si>
  <si>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</si>
  <si>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</si>
  <si>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</si>
  <si>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</si>
  <si>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</si>
  <si>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</si>
  <si>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</si>
  <si>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</si>
  <si>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</si>
  <si>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</si>
  <si>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</si>
  <si>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</si>
  <si>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</si>
  <si>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</si>
  <si>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</si>
  <si>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</si>
  <si>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</si>
  <si>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</si>
  <si>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</si>
  <si>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</si>
  <si>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</si>
  <si>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</si>
  <si>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</si>
  <si>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</si>
  <si>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</si>
  <si>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</si>
  <si>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</si>
  <si>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</si>
  <si>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</si>
  <si>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</si>
  <si>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</si>
  <si>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</si>
  <si>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</si>
  <si>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</si>
  <si>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</si>
  <si>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</si>
  <si>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</si>
  <si>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</si>
  <si>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</si>
  <si>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</si>
  <si>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</si>
  <si>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</si>
  <si>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</si>
  <si>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</si>
  <si>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</si>
  <si>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</si>
  <si>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</si>
  <si>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</si>
  <si>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</si>
  <si>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</si>
  <si>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</si>
  <si>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</si>
  <si>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</si>
  <si>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</si>
  <si>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</si>
  <si>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</si>
  <si>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</si>
  <si>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</si>
  <si>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</si>
  <si>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</si>
  <si>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</si>
  <si>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</si>
  <si>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</si>
  <si>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</si>
  <si>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</si>
  <si>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</si>
  <si>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</si>
  <si>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</si>
  <si>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</si>
  <si>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</si>
  <si>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</si>
  <si>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</si>
  <si>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</si>
  <si>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</si>
  <si>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</si>
  <si>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</si>
  <si>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</si>
  <si>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</si>
  <si>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</si>
  <si>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</si>
  <si>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</si>
  <si>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</si>
  <si>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</si>
  <si>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</si>
  <si>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</si>
  <si>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</si>
  <si>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</si>
  <si>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</si>
  <si>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</si>
  <si>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</si>
  <si>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</si>
  <si>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</si>
  <si>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</si>
  <si>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</si>
  <si>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</si>
  <si>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</si>
  <si>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</si>
  <si>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</si>
  <si>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</si>
  <si>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</si>
  <si>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</si>
  <si>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</si>
  <si>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</si>
  <si>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</si>
  <si>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</si>
  <si>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</si>
  <si>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</si>
  <si>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</si>
  <si>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</si>
  <si>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</si>
  <si>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</si>
  <si>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</si>
  <si>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</si>
  <si>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</si>
  <si>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</si>
  <si>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</si>
  <si>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</si>
  <si>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</si>
  <si>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</si>
  <si>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</si>
  <si>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</si>
  <si>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</si>
  <si>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</si>
  <si>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</si>
  <si>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</si>
  <si>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</si>
  <si>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</si>
  <si>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</si>
  <si>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</si>
  <si>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</si>
  <si>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</si>
  <si>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</si>
  <si>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</si>
  <si>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</si>
  <si>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</si>
  <si>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</si>
  <si>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</si>
  <si>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</si>
  <si>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</si>
  <si>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</si>
  <si>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</si>
  <si>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</si>
  <si>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</si>
  <si>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</si>
  <si>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</si>
  <si>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</si>
  <si>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</si>
  <si>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</si>
  <si>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</si>
  <si>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</si>
  <si>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</si>
  <si>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</si>
  <si>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</si>
  <si>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</si>
  <si>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</si>
  <si>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</si>
  <si>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</si>
  <si>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</si>
  <si>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</si>
  <si>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</si>
  <si>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</si>
  <si>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</si>
  <si>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</si>
  <si>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</si>
  <si>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</si>
  <si>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</si>
  <si>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</si>
  <si>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</si>
  <si>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</si>
  <si>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</si>
  <si>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</si>
  <si>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</si>
  <si>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</si>
  <si>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</si>
  <si>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</si>
  <si>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</si>
  <si>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</si>
  <si>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</si>
  <si>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</si>
  <si>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</si>
  <si>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</si>
  <si>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</si>
  <si>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</si>
  <si>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</si>
  <si>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</si>
  <si>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</si>
  <si>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</si>
  <si>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</si>
  <si>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</si>
  <si>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</si>
  <si>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</si>
  <si>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</si>
  <si>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</si>
  <si>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</si>
  <si>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</si>
  <si>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</si>
  <si>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</si>
  <si>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</si>
  <si>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</si>
  <si>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</si>
  <si>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</si>
  <si>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</si>
  <si>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</si>
  <si>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</si>
  <si>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</si>
  <si>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</si>
  <si>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</si>
  <si>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</si>
  <si>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</si>
  <si>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</si>
  <si>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</si>
  <si>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</si>
  <si>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</si>
  <si>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</si>
  <si>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</si>
  <si>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</si>
  <si>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</si>
  <si>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</si>
  <si>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</si>
  <si>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</si>
  <si>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</si>
  <si>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</si>
  <si>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</si>
  <si>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</si>
  <si>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</si>
  <si>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</si>
  <si>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</si>
  <si>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</si>
  <si>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</si>
  <si>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</si>
  <si>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</si>
  <si>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</si>
  <si>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</si>
  <si>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</si>
  <si>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</si>
  <si>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</si>
  <si>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</si>
  <si>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</si>
  <si>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</si>
  <si>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</si>
  <si>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</si>
  <si>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</si>
  <si>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</si>
  <si>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</si>
  <si>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</si>
  <si>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</si>
  <si>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</si>
  <si>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</si>
  <si>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</si>
  <si>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</si>
  <si>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</si>
  <si>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</si>
  <si>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</si>
  <si>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</si>
  <si>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</si>
  <si>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</si>
  <si>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</si>
  <si>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</si>
  <si>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</si>
  <si>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</si>
  <si>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</si>
  <si>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</si>
  <si>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</si>
  <si>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</si>
  <si>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</si>
  <si>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</si>
  <si>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</si>
  <si>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</si>
  <si>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</si>
  <si>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</si>
  <si>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</si>
  <si>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</si>
  <si>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</si>
  <si>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</si>
  <si>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</si>
  <si>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</si>
  <si>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</si>
  <si>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</si>
  <si>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</si>
  <si>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</si>
  <si>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</si>
  <si>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</si>
  <si>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</si>
  <si>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</si>
  <si>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</si>
  <si>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</si>
  <si>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</si>
  <si>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</si>
  <si>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</si>
  <si>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</si>
  <si>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</si>
  <si>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</si>
  <si>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</si>
  <si>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</si>
  <si>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</si>
  <si>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</si>
  <si>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</si>
  <si>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</si>
  <si>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</si>
  <si>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</si>
  <si>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</si>
  <si>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</si>
  <si>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</si>
  <si>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</si>
  <si>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</si>
  <si>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</si>
  <si>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</si>
  <si>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</si>
  <si>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</si>
  <si>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</si>
  <si>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</si>
  <si>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</si>
  <si>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</si>
  <si>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</si>
  <si>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</si>
  <si>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</si>
  <si>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</si>
  <si>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</si>
  <si>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</si>
  <si>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</si>
  <si>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</si>
  <si>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</si>
  <si>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</si>
  <si>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</si>
  <si>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</si>
  <si>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</si>
  <si>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</si>
  <si>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</si>
  <si>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</si>
  <si>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</si>
  <si>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</si>
  <si>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</si>
  <si>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</si>
  <si>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</si>
  <si>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</si>
  <si>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</si>
  <si>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</si>
  <si>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</si>
  <si>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</si>
  <si>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</si>
  <si>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</si>
  <si>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</si>
  <si>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</si>
  <si>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</si>
  <si>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</si>
  <si>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</si>
  <si>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</si>
  <si>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</si>
  <si>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</si>
  <si>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</si>
  <si>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</si>
  <si>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</si>
  <si>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</si>
  <si>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</si>
  <si>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</si>
  <si>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</si>
  <si>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</si>
  <si>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</si>
  <si>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</si>
  <si>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</si>
  <si>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</si>
  <si>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</si>
  <si>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</si>
  <si>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</si>
  <si>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</si>
  <si>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</si>
  <si>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</si>
  <si>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</si>
  <si>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</si>
  <si>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</si>
  <si>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</si>
  <si>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</si>
  <si>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</si>
  <si>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</si>
  <si>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</si>
  <si>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</si>
  <si>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</si>
  <si>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</si>
  <si>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</si>
  <si>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</si>
  <si>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</si>
  <si>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</si>
  <si>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</si>
  <si>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</si>
  <si>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</si>
  <si>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</si>
  <si>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</si>
  <si>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</si>
  <si>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</si>
  <si>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</si>
  <si>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</si>
  <si>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</si>
  <si>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</si>
  <si>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</si>
  <si>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</si>
  <si>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</si>
  <si>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</si>
  <si>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</si>
  <si>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</si>
  <si>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</si>
  <si>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</si>
  <si>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</si>
  <si>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</si>
  <si>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</si>
  <si>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</si>
  <si>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</si>
  <si>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</si>
  <si>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</si>
  <si>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</si>
  <si>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</si>
  <si>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</si>
  <si>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</si>
  <si>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</si>
  <si>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</si>
  <si>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</si>
  <si>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</si>
  <si>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</si>
  <si>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</si>
  <si>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</si>
  <si>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</si>
  <si>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</si>
  <si>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</si>
  <si>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</si>
  <si>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</si>
  <si>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</si>
  <si>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</si>
  <si>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</si>
  <si>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</si>
  <si>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</si>
  <si>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</si>
  <si>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</si>
  <si>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</si>
  <si>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</si>
  <si>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</si>
  <si>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</si>
  <si>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</si>
  <si>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</si>
  <si>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</si>
  <si>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</si>
  <si>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</si>
  <si>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</si>
  <si>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</si>
  <si>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</si>
  <si>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</si>
  <si>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</si>
  <si>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</si>
  <si>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</si>
  <si>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</si>
  <si>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</si>
  <si>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</si>
  <si>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</si>
  <si>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</si>
  <si>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</si>
  <si>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</si>
  <si>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</si>
  <si>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</si>
  <si>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</si>
  <si>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</si>
  <si>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</si>
  <si>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</si>
  <si>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</si>
  <si>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</si>
  <si>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</si>
  <si>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</si>
  <si>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</si>
  <si>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</si>
  <si>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</si>
  <si>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</si>
  <si>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</si>
  <si>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</si>
  <si>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</si>
  <si>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</si>
  <si>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</si>
  <si>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</si>
  <si>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</si>
  <si>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</si>
  <si>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</si>
  <si>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</si>
  <si>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</si>
  <si>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</si>
  <si>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</si>
  <si>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</si>
  <si>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</si>
  <si>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</si>
  <si>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</si>
  <si>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</si>
  <si>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</si>
  <si>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</si>
  <si>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</si>
  <si>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</si>
  <si>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</si>
  <si>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</si>
  <si>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</si>
  <si>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</si>
  <si>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</si>
  <si>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</si>
  <si>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</si>
  <si>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</si>
  <si>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</si>
  <si>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</si>
  <si>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</si>
  <si>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</si>
  <si>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</si>
  <si>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</si>
  <si>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</si>
  <si>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</si>
  <si>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</si>
  <si>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</si>
  <si>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</si>
  <si>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</si>
  <si>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</si>
  <si>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</si>
  <si>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</si>
  <si>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</si>
  <si>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</si>
  <si>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</si>
  <si>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</si>
  <si>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</si>
  <si>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</si>
  <si>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</si>
  <si>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</si>
  <si>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</si>
  <si>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</si>
  <si>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</si>
  <si>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</si>
  <si>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</si>
  <si>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</si>
  <si>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</si>
  <si>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</si>
  <si>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</si>
  <si>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</si>
  <si>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</si>
  <si>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</si>
  <si>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</si>
  <si>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</si>
  <si>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</si>
  <si>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</si>
  <si>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</si>
  <si>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</si>
  <si>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</si>
  <si>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</si>
  <si>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</si>
  <si>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</si>
  <si>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</si>
  <si>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</si>
  <si>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</si>
  <si>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</si>
  <si>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</si>
  <si>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</si>
  <si>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</si>
  <si>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</si>
  <si>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</si>
  <si>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</si>
  <si>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</si>
  <si>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</si>
  <si>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</si>
  <si>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</si>
  <si>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</si>
  <si>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</si>
  <si>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</si>
  <si>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</si>
  <si>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</si>
  <si>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</si>
  <si>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</si>
  <si>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</si>
  <si>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</si>
  <si>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</si>
  <si>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</si>
  <si>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</si>
  <si>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</si>
  <si>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</si>
  <si>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</si>
  <si>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</si>
  <si>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</si>
  <si>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</si>
  <si>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</si>
  <si>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</si>
  <si>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</si>
  <si>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</si>
  <si>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</si>
  <si>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</si>
  <si>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</si>
  <si>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</si>
  <si>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</si>
  <si>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</si>
  <si>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</si>
  <si>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</si>
  <si>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</si>
  <si>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</si>
  <si>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</si>
  <si>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</si>
  <si>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</si>
  <si>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</si>
  <si>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</si>
  <si>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</si>
  <si>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</si>
  <si>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</si>
  <si>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</si>
  <si>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</si>
  <si>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</si>
  <si>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</si>
  <si>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</si>
  <si>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</si>
  <si>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</si>
  <si>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</si>
  <si>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</si>
  <si>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</si>
  <si>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</si>
  <si>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</si>
  <si>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</si>
  <si>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</si>
  <si>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</si>
  <si>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</si>
  <si>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</si>
  <si>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</si>
  <si>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</si>
  <si>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</si>
  <si>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</si>
  <si>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</si>
  <si>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</si>
  <si>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</si>
  <si>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</si>
  <si>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</si>
  <si>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</si>
  <si>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</si>
  <si>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</si>
  <si>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</si>
  <si>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</si>
  <si>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</si>
  <si>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</si>
  <si>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</si>
  <si>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</si>
  <si>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</si>
  <si>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</si>
  <si>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</si>
  <si>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</si>
  <si>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</si>
  <si>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</si>
  <si>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</si>
  <si>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</si>
  <si>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</si>
  <si>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</si>
  <si>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</si>
  <si>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</si>
  <si>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</si>
  <si>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</si>
  <si>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</si>
  <si>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</si>
  <si>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</si>
  <si>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</si>
  <si>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</si>
  <si>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</si>
  <si>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</si>
  <si>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</si>
  <si>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</si>
  <si>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</si>
  <si>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</si>
  <si>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</si>
  <si>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</si>
  <si>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</si>
  <si>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</si>
  <si>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</si>
  <si>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</si>
  <si>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</si>
  <si>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</si>
  <si>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</si>
  <si>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</si>
  <si>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</si>
  <si>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</si>
  <si>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</si>
  <si>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</si>
  <si>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</si>
  <si>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</si>
  <si>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</si>
  <si>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</si>
  <si>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</si>
  <si>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</si>
  <si>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</si>
  <si>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</si>
  <si>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</si>
  <si>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</si>
  <si>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</si>
  <si>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</si>
  <si>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</si>
  <si>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</si>
  <si>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</si>
  <si>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</si>
  <si>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</si>
  <si>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</si>
  <si>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</si>
  <si>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</si>
  <si>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</si>
  <si>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</si>
  <si>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</si>
  <si>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</si>
  <si>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</si>
  <si>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</si>
  <si>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</si>
  <si>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</si>
  <si>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</si>
  <si>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</si>
  <si>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</si>
  <si>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</si>
  <si>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</si>
  <si>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</si>
  <si>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</si>
  <si>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</si>
  <si>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</si>
  <si>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</si>
  <si>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</si>
  <si>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</si>
  <si>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</si>
  <si>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</si>
  <si>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</si>
  <si>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</si>
  <si>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</si>
  <si>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</si>
  <si>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</si>
  <si>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</si>
  <si>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</si>
  <si>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</si>
  <si>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</si>
  <si>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</si>
  <si>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</si>
  <si>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</si>
  <si>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</si>
  <si>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</si>
  <si>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</si>
  <si>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</si>
  <si>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</si>
  <si>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</si>
  <si>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</si>
  <si>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</si>
  <si>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</si>
  <si>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</si>
  <si>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</si>
  <si>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</si>
  <si>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</si>
  <si>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</si>
  <si>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</si>
  <si>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</si>
  <si>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</si>
  <si>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</si>
  <si>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</si>
  <si>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</si>
  <si>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</si>
  <si>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</si>
  <si>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</si>
  <si>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</si>
  <si>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</si>
  <si>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</si>
  <si>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</si>
  <si>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</si>
  <si>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</si>
  <si>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</si>
  <si>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</si>
  <si>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</si>
  <si>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</si>
  <si>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</si>
  <si>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</si>
  <si>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</si>
  <si>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</si>
  <si>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</si>
  <si>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</si>
  <si>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</si>
  <si>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</si>
  <si>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</si>
  <si>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</si>
  <si>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</si>
  <si>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</si>
  <si>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</si>
  <si>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</si>
  <si>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</si>
  <si>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</si>
  <si>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</si>
  <si>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</si>
  <si>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</si>
  <si>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</si>
  <si>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</si>
  <si>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</si>
  <si>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</si>
  <si>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</si>
  <si>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</si>
  <si>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</si>
  <si>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</si>
  <si>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</si>
  <si>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</si>
  <si>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</si>
  <si>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</si>
  <si>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</si>
  <si>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</si>
  <si>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</si>
  <si>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</si>
  <si>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</si>
  <si>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</si>
  <si>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</si>
  <si>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</si>
  <si>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</si>
  <si>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</si>
  <si>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</si>
  <si>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</si>
  <si>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</si>
  <si>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</si>
  <si>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</si>
  <si>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</si>
  <si>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</si>
  <si>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</si>
  <si>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</si>
  <si>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</si>
  <si>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</si>
  <si>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</si>
  <si>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</si>
  <si>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</si>
  <si>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</si>
  <si>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</si>
  <si>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</si>
  <si>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</si>
  <si>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</si>
  <si>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</si>
  <si>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</si>
  <si>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</si>
  <si>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</si>
  <si>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</si>
  <si>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</si>
  <si>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</si>
  <si>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</si>
  <si>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</si>
  <si>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</si>
  <si>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</si>
  <si>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</si>
  <si>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</si>
  <si>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</si>
  <si>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</si>
  <si>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</si>
  <si>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</si>
  <si>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</si>
  <si>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</si>
  <si>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</si>
  <si>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</si>
  <si>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</si>
  <si>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</si>
  <si>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</si>
  <si>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</si>
  <si>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</si>
  <si>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</si>
  <si>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</si>
  <si>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</si>
  <si>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</si>
  <si>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</si>
  <si>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</si>
  <si>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</si>
  <si>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</si>
  <si>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</si>
  <si>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</si>
  <si>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</si>
  <si>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</si>
  <si>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</si>
  <si>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</si>
  <si>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</si>
  <si>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</si>
  <si>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</si>
  <si>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</si>
  <si>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</si>
  <si>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</si>
  <si>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</si>
  <si>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</si>
  <si>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</si>
  <si>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</si>
  <si>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</si>
  <si>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</si>
  <si>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</si>
  <si>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</si>
  <si>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</si>
  <si>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</si>
  <si>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</si>
  <si>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</si>
  <si>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</si>
  <si>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</si>
  <si>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</si>
  <si>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</si>
  <si>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</si>
  <si>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</si>
  <si>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</si>
  <si>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</si>
  <si>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</si>
  <si>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</si>
  <si>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</si>
  <si>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</si>
  <si>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</si>
  <si>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</si>
  <si>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</si>
  <si>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</si>
  <si>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</si>
  <si>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</si>
  <si>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</si>
  <si>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</si>
  <si>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</si>
  <si>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</si>
  <si>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</si>
  <si>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</si>
  <si>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</si>
  <si>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</si>
  <si>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</si>
  <si>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</si>
  <si>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</si>
  <si>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</si>
  <si>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</si>
  <si>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</si>
  <si>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</si>
  <si>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</si>
  <si>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</si>
  <si>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</si>
  <si>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</si>
  <si>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</si>
  <si>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</si>
  <si>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</si>
  <si>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</si>
  <si>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</si>
  <si>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</si>
  <si>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</si>
  <si>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</si>
  <si>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</si>
  <si>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</si>
  <si>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</si>
  <si>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</si>
  <si>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</si>
  <si>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</si>
  <si>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</si>
  <si>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</si>
  <si>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</si>
  <si>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</si>
  <si>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</si>
  <si>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</si>
  <si>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</si>
  <si>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</si>
  <si>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</si>
  <si>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</si>
  <si>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</si>
  <si>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</si>
  <si>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</si>
  <si>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</si>
  <si>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</si>
  <si>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</si>
  <si>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</si>
  <si>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</si>
  <si>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</si>
  <si>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</si>
  <si>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</si>
  <si>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</si>
  <si>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</si>
  <si>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</si>
  <si>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</si>
  <si>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</si>
  <si>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</si>
  <si>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</si>
  <si>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</si>
  <si>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</si>
  <si>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</si>
  <si>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</si>
  <si>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</si>
  <si>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</si>
  <si>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</si>
  <si>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</si>
  <si>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</si>
  <si>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</si>
  <si>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</si>
  <si>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</si>
  <si>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</si>
  <si>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</si>
  <si>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</si>
  <si>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</si>
  <si>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</si>
  <si>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</si>
  <si>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</si>
  <si>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</si>
  <si>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</si>
  <si>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</si>
  <si>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</si>
  <si>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</si>
  <si>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</si>
  <si>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</si>
  <si>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</si>
  <si>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</si>
  <si>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</si>
  <si>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</si>
  <si>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</si>
  <si>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</si>
  <si>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</si>
  <si>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</si>
  <si>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</si>
  <si>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</si>
  <si>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</si>
  <si>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</si>
  <si>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</si>
  <si>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</si>
  <si>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</si>
  <si>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</si>
  <si>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</si>
  <si>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</si>
  <si>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</si>
  <si>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</si>
  <si>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</si>
  <si>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</si>
  <si>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</si>
  <si>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</si>
  <si>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</si>
  <si>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</si>
  <si>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</si>
  <si>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</si>
  <si>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</si>
  <si>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</si>
  <si>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</si>
  <si>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</si>
  <si>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</si>
  <si>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</si>
  <si>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</si>
  <si>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</si>
  <si>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</si>
  <si>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</si>
  <si>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</si>
  <si>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</si>
  <si>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</si>
  <si>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</si>
  <si>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</si>
  <si>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</si>
  <si>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</si>
  <si>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</si>
  <si>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</si>
  <si>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</si>
  <si>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</si>
  <si>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</si>
  <si>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</si>
  <si>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</si>
  <si>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</si>
  <si>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</si>
  <si>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</si>
  <si>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</si>
  <si>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</si>
  <si>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</si>
  <si>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</si>
  <si>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</si>
  <si>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</si>
  <si>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</si>
  <si>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</si>
  <si>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</si>
  <si>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</si>
  <si>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</si>
  <si>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</si>
  <si>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</si>
  <si>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</si>
  <si>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</si>
  <si>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</si>
  <si>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</si>
  <si>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</si>
  <si>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</si>
  <si>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</si>
  <si>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</si>
  <si>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</si>
  <si>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</si>
  <si>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</si>
  <si>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</si>
  <si>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</si>
  <si>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</si>
  <si>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</si>
  <si>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</si>
  <si>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</si>
  <si>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</si>
  <si>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</si>
  <si>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</si>
  <si>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</si>
  <si>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</si>
  <si>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</si>
  <si>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</si>
  <si>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</si>
  <si>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</si>
  <si>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</si>
  <si>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</si>
  <si>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</si>
  <si>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</si>
  <si>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</si>
  <si>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</si>
  <si>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</si>
  <si>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</si>
  <si>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</si>
  <si>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</si>
  <si>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</si>
  <si>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</si>
  <si>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</si>
  <si>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</si>
  <si>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</si>
  <si>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</si>
  <si>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</si>
  <si>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</si>
  <si>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</si>
  <si>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</si>
  <si>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</si>
  <si>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</si>
  <si>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</si>
  <si>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</si>
  <si>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</si>
  <si>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</si>
  <si>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</si>
  <si>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</si>
  <si>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</si>
  <si>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</si>
  <si>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</si>
  <si>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</si>
  <si>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</si>
  <si>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</si>
  <si>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</si>
  <si>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</si>
  <si>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</si>
  <si>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</si>
  <si>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</si>
  <si>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</si>
  <si>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</si>
  <si>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</si>
  <si>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</si>
  <si>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</si>
  <si>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</si>
  <si>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</si>
  <si>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</si>
  <si>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</si>
  <si>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</si>
  <si>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</si>
  <si>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</si>
  <si>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</si>
  <si>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</si>
  <si>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</si>
  <si>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</si>
  <si>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</si>
  <si>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</si>
  <si>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</si>
  <si>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</si>
  <si>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</si>
  <si>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</si>
  <si>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</si>
  <si>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</si>
  <si>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</si>
  <si>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</si>
  <si>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</si>
  <si>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</si>
  <si>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</si>
  <si>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</si>
  <si>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</si>
  <si>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</si>
  <si>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</si>
  <si>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</si>
  <si>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</si>
  <si>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</si>
  <si>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</si>
  <si>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</si>
  <si>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</si>
  <si>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</si>
  <si>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</si>
  <si>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</si>
  <si>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</si>
  <si>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</si>
  <si>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</si>
  <si>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</si>
  <si>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</si>
  <si>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</si>
  <si>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</si>
  <si>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</si>
  <si>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</si>
  <si>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</si>
  <si>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</si>
  <si>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</si>
  <si>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</si>
  <si>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</si>
  <si>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</si>
  <si>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</si>
  <si>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</si>
  <si>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</si>
  <si>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</si>
  <si>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</si>
  <si>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</si>
  <si>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</si>
  <si>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</si>
  <si>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</si>
  <si>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</si>
  <si>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</si>
  <si>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</si>
  <si>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</si>
  <si>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</si>
  <si>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</si>
  <si>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</si>
  <si>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</si>
  <si>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</si>
  <si>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</si>
  <si>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</si>
  <si>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</si>
  <si>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</si>
  <si>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</si>
  <si>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</si>
  <si>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</si>
  <si>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</si>
  <si>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</si>
  <si>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</si>
  <si>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</si>
  <si>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</si>
  <si>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</si>
  <si>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</si>
  <si>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</si>
  <si>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</si>
  <si>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</si>
  <si>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</si>
  <si>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</si>
  <si>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</si>
  <si>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</si>
  <si>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</si>
  <si>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</si>
  <si>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</si>
  <si>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</si>
  <si>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</si>
  <si>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</si>
  <si>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</si>
  <si>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</si>
  <si>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</si>
  <si>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</si>
  <si>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</si>
  <si>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</si>
  <si>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</si>
  <si>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</si>
  <si>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</si>
  <si>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</si>
  <si>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</si>
  <si>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</si>
  <si>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</si>
  <si>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</si>
  <si>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</si>
  <si>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</si>
  <si>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</si>
  <si>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</si>
  <si>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</si>
  <si>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</si>
  <si>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</si>
  <si>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</si>
  <si>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</si>
  <si>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</si>
  <si>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</si>
  <si>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</si>
  <si>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</si>
  <si>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</si>
  <si>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</si>
  <si>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</si>
  <si>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</si>
  <si>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</si>
  <si>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</si>
  <si>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</si>
  <si>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</si>
  <si>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</si>
  <si>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</si>
  <si>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</si>
  <si>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</si>
  <si>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</si>
  <si>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</si>
  <si>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</si>
  <si>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</si>
  <si>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</si>
  <si>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</si>
  <si>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</si>
  <si>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</si>
  <si>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</si>
  <si>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</si>
  <si>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</si>
  <si>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</si>
  <si>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</si>
  <si>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</si>
  <si>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</si>
  <si>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</si>
  <si>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</si>
  <si>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</si>
  <si>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</si>
  <si>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</si>
  <si>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</si>
  <si>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</si>
  <si>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</si>
  <si>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</si>
  <si>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</si>
  <si>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</si>
  <si>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</si>
  <si>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</si>
  <si>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</si>
  <si>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</si>
  <si>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</si>
  <si>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</si>
  <si>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</si>
  <si>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</si>
  <si>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</si>
  <si>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</si>
  <si>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</si>
  <si>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</si>
  <si>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</si>
  <si>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</si>
  <si>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</si>
  <si>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</si>
  <si>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</si>
  <si>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</si>
  <si>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</si>
  <si>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</si>
  <si>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</si>
  <si>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</si>
  <si>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</si>
  <si>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</si>
  <si>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</si>
  <si>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</si>
  <si>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</si>
  <si>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</si>
  <si>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</si>
  <si>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</si>
  <si>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</si>
  <si>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</si>
  <si>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</si>
  <si>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</si>
  <si>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</si>
  <si>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</si>
  <si>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</si>
  <si>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</si>
  <si>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</si>
  <si>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</si>
  <si>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</si>
  <si>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</si>
  <si>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</si>
  <si>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</si>
  <si>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</si>
  <si>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</si>
  <si>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</si>
  <si>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</si>
  <si>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</si>
  <si>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</si>
  <si>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</si>
  <si>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</si>
  <si>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</si>
  <si>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</si>
  <si>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</si>
  <si>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</si>
  <si>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</si>
  <si>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</si>
  <si>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</si>
  <si>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</si>
  <si>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</si>
  <si>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</si>
  <si>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</si>
  <si>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</si>
  <si>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</si>
  <si>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</si>
  <si>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</si>
  <si>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</si>
  <si>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</si>
  <si>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</si>
  <si>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</si>
  <si>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</si>
  <si>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</si>
  <si>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</si>
  <si>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</si>
  <si>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</si>
  <si>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</si>
  <si>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</si>
  <si>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</si>
  <si>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</si>
  <si>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</si>
  <si>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</si>
  <si>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</si>
  <si>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</si>
  <si>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</si>
  <si>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</si>
  <si>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</si>
  <si>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</si>
  <si>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</si>
  <si>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</si>
  <si>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</si>
  <si>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</si>
  <si>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</si>
  <si>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</si>
  <si>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</si>
  <si>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</si>
  <si>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</si>
  <si>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</si>
  <si>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</si>
  <si>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</si>
  <si>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</si>
  <si>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</si>
  <si>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</si>
  <si>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</si>
  <si>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</si>
  <si>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</si>
  <si>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</si>
  <si>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</si>
  <si>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</si>
  <si>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</si>
  <si>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</si>
  <si>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</si>
  <si>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</si>
  <si>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</si>
  <si>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</si>
  <si>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</si>
  <si>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</si>
  <si>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</si>
  <si>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</si>
  <si>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</si>
  <si>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</si>
  <si>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</si>
  <si>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</si>
  <si>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</si>
  <si>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</si>
  <si>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</si>
  <si>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</si>
  <si>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</si>
  <si>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</si>
  <si>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</si>
  <si>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</si>
  <si>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</si>
  <si>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</si>
  <si>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</si>
  <si>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</si>
  <si>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</si>
  <si>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</si>
  <si>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</si>
  <si>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</si>
  <si>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</si>
  <si>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</si>
  <si>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</si>
  <si>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</si>
  <si>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</si>
  <si>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</si>
  <si>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</si>
  <si>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</si>
  <si>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</si>
  <si>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</si>
  <si>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</si>
  <si>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</si>
  <si>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</si>
  <si>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</si>
  <si>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</si>
  <si>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</si>
  <si>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</si>
  <si>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</si>
  <si>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</si>
  <si>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</si>
  <si>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</si>
  <si>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</si>
  <si>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</si>
  <si>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</si>
  <si>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</si>
  <si>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</si>
  <si>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</si>
  <si>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</si>
  <si>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</si>
  <si>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</si>
  <si>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</si>
  <si>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</si>
  <si>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</si>
  <si>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</si>
  <si>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</si>
  <si>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</si>
  <si>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</si>
  <si>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</si>
  <si>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</si>
  <si>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</si>
  <si>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</si>
  <si>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</si>
  <si>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</si>
  <si>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</si>
  <si>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</si>
  <si>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</si>
  <si>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</si>
  <si>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</si>
  <si>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</si>
  <si>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</si>
  <si>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</si>
  <si>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</si>
  <si>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</si>
  <si>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</si>
  <si>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</si>
  <si>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</si>
  <si>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</si>
  <si>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</si>
  <si>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</si>
  <si>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</si>
  <si>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</si>
  <si>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</si>
  <si>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</si>
  <si>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</si>
  <si>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</si>
  <si>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</si>
  <si>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</si>
  <si>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</si>
  <si>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</si>
  <si>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</si>
  <si>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</si>
  <si>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</si>
  <si>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</si>
  <si>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</si>
  <si>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</si>
  <si>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</si>
  <si>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</si>
  <si>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</si>
  <si>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</si>
  <si>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</si>
  <si>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</si>
  <si>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</si>
  <si>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</si>
  <si>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</si>
  <si>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</si>
  <si>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</si>
  <si>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</si>
  <si>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</si>
  <si>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</si>
  <si>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</si>
  <si>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</si>
  <si>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</si>
  <si>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</si>
  <si>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</si>
  <si>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</si>
  <si>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</si>
  <si>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</si>
  <si>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</si>
  <si>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</si>
  <si>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</si>
  <si>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</si>
  <si>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</si>
  <si>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</si>
  <si>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</si>
  <si>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</si>
  <si>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</si>
  <si>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</si>
  <si>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</si>
  <si>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</si>
  <si>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</si>
  <si>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</si>
  <si>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</si>
  <si>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</si>
  <si>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</si>
  <si>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</si>
  <si>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</si>
  <si>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</si>
  <si>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</si>
  <si>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</si>
  <si>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</si>
  <si>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</si>
  <si>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</si>
  <si>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</si>
  <si>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</si>
  <si>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</si>
  <si>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</si>
  <si>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</si>
  <si>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</si>
  <si>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</si>
  <si>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</si>
  <si>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</si>
  <si>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</si>
  <si>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</si>
  <si>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</si>
  <si>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</si>
  <si>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</si>
  <si>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</si>
  <si>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</si>
  <si>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</si>
  <si>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</si>
  <si>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</si>
  <si>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</si>
  <si>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</si>
  <si>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</si>
  <si>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</si>
  <si>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</si>
  <si>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</si>
  <si>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</si>
  <si>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</si>
  <si>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</si>
  <si>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</si>
  <si>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</si>
  <si>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</si>
  <si>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</si>
  <si>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</si>
  <si>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</si>
  <si>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</si>
  <si>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</si>
  <si>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</si>
  <si>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</si>
  <si>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</si>
  <si>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</si>
  <si>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</si>
  <si>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</si>
  <si>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</si>
  <si>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</si>
  <si>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</si>
  <si>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</si>
  <si>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</si>
  <si>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</si>
  <si>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</si>
  <si>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</si>
  <si>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</si>
  <si>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</si>
  <si>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</si>
  <si>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</si>
  <si>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</si>
  <si>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</si>
  <si>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</si>
  <si>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</si>
  <si>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</si>
  <si>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</si>
  <si>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</si>
  <si>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</si>
  <si>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</si>
  <si>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</si>
  <si>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</si>
  <si>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</si>
  <si>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</si>
  <si>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</si>
  <si>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</si>
  <si>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</si>
  <si>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</si>
  <si>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</si>
  <si>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</si>
  <si>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</si>
  <si>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</si>
  <si>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</si>
  <si>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</si>
  <si>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</si>
  <si>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</si>
  <si>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</si>
  <si>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</si>
  <si>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</si>
  <si>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</si>
  <si>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</si>
  <si>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</si>
  <si>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</si>
  <si>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</si>
  <si>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</si>
  <si>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</si>
  <si>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</si>
  <si>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</si>
  <si>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</si>
  <si>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</si>
  <si>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</si>
  <si>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</si>
  <si>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</si>
  <si>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</si>
  <si>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</si>
  <si>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</si>
  <si>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</si>
  <si>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</si>
  <si>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</si>
  <si>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</si>
  <si>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</si>
  <si>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</si>
  <si>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</si>
  <si>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</si>
  <si>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</si>
  <si>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</si>
  <si>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</si>
  <si>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</si>
  <si>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</si>
  <si>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</si>
  <si>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</si>
  <si>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</si>
  <si>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</si>
  <si>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</si>
  <si>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</si>
  <si>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</si>
  <si>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</si>
  <si>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</si>
  <si>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</si>
  <si>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</si>
  <si>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</si>
  <si>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</si>
  <si>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</si>
  <si>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</si>
  <si>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</si>
  <si>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</si>
  <si>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</si>
  <si>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</si>
  <si>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</si>
  <si>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</si>
  <si>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</si>
  <si>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</si>
  <si>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</si>
  <si>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</si>
  <si>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</si>
  <si>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</si>
  <si>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</si>
  <si>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</si>
  <si>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</si>
  <si>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</si>
  <si>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</si>
  <si>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</si>
  <si>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</si>
  <si>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</si>
  <si>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</si>
  <si>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</si>
  <si>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</si>
  <si>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</si>
  <si>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</si>
  <si>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</si>
  <si>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</si>
  <si>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</si>
  <si>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</si>
  <si>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</si>
  <si>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</si>
  <si>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</si>
  <si>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</si>
  <si>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</si>
  <si>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</si>
  <si>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</si>
  <si>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</si>
  <si>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</si>
  <si>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</si>
  <si>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</si>
  <si>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</si>
  <si>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</si>
  <si>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</si>
  <si>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</si>
  <si>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</si>
  <si>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</si>
  <si>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</si>
  <si>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</si>
  <si>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</si>
  <si>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</si>
  <si>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</si>
  <si>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</si>
  <si>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</si>
  <si>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</si>
  <si>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</si>
  <si>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</si>
  <si>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</si>
  <si>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</si>
  <si>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</si>
  <si>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</si>
  <si>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</si>
  <si>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</si>
  <si>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</si>
  <si>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</si>
  <si>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</si>
  <si>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</si>
  <si>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</si>
  <si>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</si>
  <si>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</si>
  <si>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</si>
  <si>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</si>
  <si>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</si>
  <si>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</si>
  <si>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</si>
  <si>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</si>
  <si>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</si>
  <si>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</si>
  <si>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</si>
  <si>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</si>
  <si>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</si>
  <si>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</si>
  <si>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</si>
  <si>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</si>
  <si>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</si>
  <si>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</si>
  <si>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</si>
  <si>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</si>
  <si>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</si>
  <si>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</si>
  <si>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</si>
  <si>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</si>
  <si>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</si>
  <si>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</si>
  <si>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</si>
  <si>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</si>
  <si>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</si>
  <si>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</si>
  <si>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</si>
  <si>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</si>
  <si>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</si>
  <si>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</si>
  <si>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</si>
  <si>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</si>
  <si>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</si>
  <si>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</si>
  <si>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</si>
  <si>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</si>
  <si>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</si>
  <si>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</si>
  <si>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</si>
  <si>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</si>
  <si>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</si>
  <si>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</si>
  <si>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</si>
  <si>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</si>
  <si>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</si>
  <si>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</si>
  <si>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</si>
  <si>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</si>
  <si>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</si>
  <si>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</si>
  <si>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</si>
  <si>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</si>
  <si>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</si>
  <si>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</si>
  <si>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</si>
  <si>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</si>
  <si>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</si>
  <si>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</si>
  <si>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</si>
  <si>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</si>
  <si>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</si>
  <si>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</si>
  <si>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</si>
  <si>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</si>
  <si>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</si>
  <si>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</si>
  <si>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</si>
  <si>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</si>
  <si>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</si>
  <si>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</si>
  <si>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</si>
  <si>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</si>
  <si>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</si>
  <si>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</si>
  <si>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</si>
  <si>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</si>
  <si>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</si>
  <si>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</si>
  <si>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</si>
  <si>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</si>
  <si>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</si>
  <si>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</si>
  <si>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</si>
  <si>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</si>
  <si>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</si>
  <si>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</si>
  <si>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</si>
  <si>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</si>
  <si>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</si>
  <si>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</si>
  <si>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</si>
  <si>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</si>
  <si>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</si>
  <si>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</si>
  <si>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</si>
  <si>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</si>
  <si>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</si>
  <si>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</si>
  <si>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</si>
  <si>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</si>
  <si>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</si>
  <si>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</si>
  <si>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</si>
  <si>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</si>
  <si>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</si>
  <si>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</si>
  <si>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</si>
  <si>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</si>
  <si>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</si>
  <si>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</si>
  <si>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</si>
  <si>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</si>
  <si>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</si>
  <si>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</si>
  <si>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</si>
  <si>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</si>
  <si>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</si>
  <si>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</si>
  <si>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</si>
  <si>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</si>
  <si>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</si>
  <si>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</si>
  <si>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</si>
  <si>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</si>
  <si>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</si>
  <si>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</si>
  <si>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</si>
  <si>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</si>
  <si>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</si>
  <si>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</si>
  <si>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</si>
  <si>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</si>
  <si>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</si>
  <si>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</si>
  <si>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</si>
  <si>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</si>
  <si>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</si>
  <si>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</si>
  <si>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</si>
  <si>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</si>
  <si>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</si>
  <si>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</si>
  <si>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</si>
  <si>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</si>
  <si>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</si>
  <si>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</si>
  <si>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</si>
  <si>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</si>
  <si>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</si>
  <si>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</si>
  <si>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</si>
  <si>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</si>
  <si>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</si>
  <si>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</si>
  <si>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</si>
  <si>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</si>
  <si>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</si>
  <si>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</si>
  <si>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</si>
  <si>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</si>
  <si>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</si>
  <si>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</si>
  <si>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</si>
  <si>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</si>
  <si>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</si>
  <si>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</si>
  <si>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</si>
  <si>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</si>
  <si>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</si>
  <si>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</si>
  <si>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</si>
  <si>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</si>
  <si>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</si>
  <si>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</si>
  <si>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</si>
  <si>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</si>
  <si>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</si>
  <si>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</si>
  <si>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</si>
  <si>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</si>
  <si>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</si>
  <si>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</si>
  <si>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</si>
  <si>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</si>
  <si>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</si>
  <si>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</si>
  <si>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</si>
  <si>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</si>
  <si>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</si>
  <si>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</si>
  <si>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</si>
  <si>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</si>
  <si>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</si>
  <si>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</si>
  <si>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</si>
  <si>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</si>
  <si>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</si>
  <si>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</si>
  <si>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</si>
  <si>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</si>
  <si>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</si>
  <si>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</si>
  <si>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</si>
  <si>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</si>
  <si>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</si>
  <si>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</si>
  <si>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</si>
  <si>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</si>
  <si>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</si>
  <si>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</si>
  <si>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</si>
  <si>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</si>
  <si>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</si>
  <si>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</si>
  <si>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</si>
  <si>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</si>
  <si>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</si>
  <si>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</si>
  <si>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</si>
  <si>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</si>
  <si>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</si>
  <si>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</si>
  <si>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</si>
  <si>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</si>
  <si>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</si>
  <si>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</si>
  <si>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</si>
  <si>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</si>
  <si>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</si>
  <si>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</si>
  <si>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</si>
  <si>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</si>
  <si>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</si>
  <si>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</si>
  <si>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</si>
  <si>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</si>
  <si>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</si>
  <si>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</si>
  <si>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</si>
  <si>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</si>
  <si>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</si>
  <si>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</si>
  <si>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</si>
  <si>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</si>
  <si>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</si>
  <si>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</si>
  <si>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</si>
  <si>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</si>
  <si>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</si>
  <si>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</si>
  <si>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</si>
  <si>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</si>
  <si>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</si>
  <si>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</si>
  <si>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</si>
  <si>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</si>
  <si>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</si>
  <si>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</si>
  <si>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</si>
  <si>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</si>
  <si>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</si>
  <si>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</si>
  <si>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</si>
  <si>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</si>
  <si>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</si>
  <si>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</si>
  <si>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</si>
  <si>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</si>
  <si>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</si>
  <si>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</si>
  <si>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</si>
  <si>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</si>
  <si>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</si>
  <si>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</si>
  <si>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</si>
  <si>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</si>
  <si>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</si>
  <si>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</si>
  <si>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</si>
  <si>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</si>
  <si>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</si>
  <si>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</si>
  <si>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</si>
  <si>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</si>
  <si>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</si>
  <si>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</si>
  <si>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</si>
  <si>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</si>
  <si>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</si>
  <si>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</si>
  <si>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</si>
  <si>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</si>
  <si>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</si>
  <si>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</si>
  <si>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</si>
  <si>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</si>
  <si>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</si>
  <si>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</si>
  <si>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</si>
  <si>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</si>
  <si>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</si>
  <si>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</si>
  <si>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</si>
  <si>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</si>
  <si>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</si>
  <si>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</si>
  <si>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</si>
  <si>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</si>
  <si>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</si>
  <si>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</si>
  <si>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</si>
  <si>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</si>
  <si>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</si>
  <si>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</si>
  <si>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</si>
  <si>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</si>
  <si>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</si>
  <si>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</si>
  <si>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</si>
  <si>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</si>
  <si>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</si>
  <si>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</si>
  <si>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</si>
  <si>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</si>
  <si>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</si>
  <si>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</si>
  <si>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</si>
  <si>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</si>
  <si>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</si>
  <si>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</si>
  <si>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</si>
  <si>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</si>
  <si>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</si>
  <si>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</si>
  <si>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</si>
  <si>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</si>
  <si>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</si>
  <si>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</si>
  <si>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</si>
  <si>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</si>
  <si>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</si>
  <si>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</si>
  <si>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</si>
  <si>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</si>
  <si>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</si>
  <si>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</si>
  <si>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</si>
  <si>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</si>
  <si>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</si>
  <si>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</si>
  <si>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</si>
  <si>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</si>
  <si>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</si>
  <si>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</si>
  <si>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</si>
  <si>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</si>
  <si>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</si>
  <si>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</si>
  <si>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</si>
  <si>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</si>
  <si>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</si>
  <si>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</si>
  <si>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</si>
  <si>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</si>
  <si>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</si>
  <si>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</si>
  <si>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</si>
  <si>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</si>
  <si>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</si>
  <si>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</si>
  <si>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</si>
  <si>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</si>
  <si>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</si>
  <si>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</si>
  <si>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</si>
  <si>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</si>
  <si>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</si>
  <si>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</si>
  <si>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</si>
  <si>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</si>
  <si>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</si>
  <si>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</si>
  <si>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</si>
  <si>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</si>
  <si>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</si>
  <si>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</si>
  <si>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</si>
  <si>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</si>
  <si>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</si>
  <si>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</si>
  <si>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</si>
  <si>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</si>
  <si>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</si>
  <si>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</si>
  <si>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</si>
  <si>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</si>
  <si>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</si>
  <si>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</si>
  <si>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</si>
  <si>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</si>
  <si>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</si>
  <si>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</si>
  <si>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</si>
  <si>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</si>
  <si>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</si>
  <si>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</si>
  <si>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</si>
  <si>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</si>
  <si>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</si>
  <si>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</si>
  <si>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</si>
  <si>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</si>
  <si>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</si>
  <si>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</si>
  <si>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</si>
  <si>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</si>
  <si>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</si>
  <si>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</si>
  <si>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</si>
  <si>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</si>
  <si>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</si>
  <si>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</si>
  <si>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</si>
  <si>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</si>
  <si>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</si>
  <si>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</si>
  <si>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</si>
  <si>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</si>
  <si>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</si>
  <si>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</si>
  <si>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</si>
  <si>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</si>
  <si>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</si>
  <si>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</si>
  <si>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</si>
  <si>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</si>
  <si>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</si>
  <si>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</si>
  <si>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</si>
  <si>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</si>
  <si>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</si>
  <si>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</si>
  <si>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</si>
  <si>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</si>
  <si>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</si>
  <si>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</si>
  <si>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</si>
  <si>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</si>
  <si>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</si>
  <si>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</si>
  <si>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</si>
  <si>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</si>
  <si>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</si>
  <si>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</si>
  <si>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</si>
  <si>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</si>
  <si>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</si>
  <si>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</si>
  <si>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</si>
  <si>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</si>
  <si>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</si>
  <si>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</si>
  <si>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</si>
  <si>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</si>
  <si>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</si>
  <si>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</si>
  <si>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</si>
  <si>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</si>
  <si>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</si>
  <si>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</si>
  <si>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</si>
  <si>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</si>
  <si>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</si>
  <si>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</si>
  <si>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</si>
  <si>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</si>
  <si>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</si>
  <si>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</si>
  <si>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</si>
  <si>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</si>
  <si>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</si>
  <si>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</si>
  <si>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</si>
  <si>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</si>
  <si>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</si>
  <si>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</si>
  <si>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</si>
  <si>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</si>
  <si>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</si>
  <si>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</si>
  <si>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</si>
  <si>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</si>
  <si>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</si>
  <si>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</si>
  <si>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</si>
  <si>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</si>
  <si>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</si>
  <si>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</si>
  <si>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</si>
  <si>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</si>
  <si>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</si>
  <si>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</si>
  <si>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</si>
  <si>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</si>
  <si>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</si>
  <si>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</si>
  <si>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</si>
  <si>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</si>
  <si>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</si>
  <si>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</si>
  <si>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</si>
  <si>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</si>
  <si>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</si>
  <si>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</si>
  <si>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</si>
  <si>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</si>
  <si>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</si>
  <si>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</si>
  <si>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</si>
  <si>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</si>
  <si>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</si>
  <si>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</si>
  <si>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</si>
  <si>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</si>
  <si>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</si>
  <si>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</si>
  <si>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</si>
  <si>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</si>
  <si>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</si>
  <si>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</si>
  <si>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</si>
  <si>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</si>
  <si>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</si>
  <si>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</si>
  <si>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</si>
  <si>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</si>
  <si>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</si>
  <si>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</si>
  <si>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</si>
  <si>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</si>
  <si>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</si>
  <si>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</si>
  <si>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</si>
  <si>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</si>
  <si>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</si>
  <si>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</si>
  <si>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</si>
  <si>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</si>
  <si>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</si>
  <si>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</si>
  <si>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</si>
  <si>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</si>
  <si>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</si>
  <si>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</si>
  <si>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</si>
  <si>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</si>
  <si>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</si>
  <si>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</si>
  <si>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</si>
  <si>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</si>
  <si>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</si>
  <si>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</si>
  <si>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</si>
  <si>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</si>
  <si>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</si>
  <si>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</si>
  <si>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</si>
  <si>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</si>
  <si>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</si>
  <si>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</si>
  <si>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</si>
  <si>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</si>
  <si>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</si>
  <si>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</si>
  <si>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</si>
  <si>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</si>
  <si>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</si>
  <si>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</si>
  <si>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</si>
  <si>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</si>
  <si>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</si>
  <si>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</si>
  <si>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</si>
  <si>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</si>
  <si>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</si>
  <si>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</si>
  <si>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</si>
  <si>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</si>
  <si>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</si>
  <si>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</si>
  <si>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</si>
  <si>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</si>
  <si>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</si>
  <si>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</si>
  <si>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</si>
  <si>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</si>
  <si>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</si>
  <si>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</si>
  <si>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</si>
  <si>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</si>
  <si>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</si>
  <si>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</si>
  <si>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</si>
  <si>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</si>
  <si>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</si>
  <si>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</si>
  <si>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</si>
  <si>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</si>
  <si>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</si>
  <si>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</si>
  <si>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</si>
  <si>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</si>
  <si>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</si>
  <si>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</si>
  <si>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</si>
  <si>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</si>
  <si>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</si>
  <si>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</si>
  <si>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</si>
  <si>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</si>
  <si>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</si>
  <si>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</si>
  <si>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</si>
  <si>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</si>
  <si>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</si>
  <si>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</si>
  <si>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</si>
  <si>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</si>
  <si>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</si>
  <si>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</si>
  <si>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</si>
  <si>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</si>
  <si>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</si>
  <si>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</si>
  <si>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</si>
  <si>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</si>
  <si>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</si>
  <si>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</si>
  <si>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</si>
  <si>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</si>
  <si>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</si>
  <si>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</si>
  <si>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</si>
  <si>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</si>
  <si>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</si>
  <si>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</si>
  <si>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</si>
  <si>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</si>
  <si>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</si>
  <si>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</si>
  <si>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</si>
  <si>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</si>
  <si>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</si>
  <si>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</si>
  <si>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</si>
  <si>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</si>
  <si>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</si>
  <si>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</si>
  <si>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</si>
  <si>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</si>
  <si>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</si>
  <si>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</si>
  <si>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</si>
  <si>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</si>
  <si>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</si>
  <si>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</si>
  <si>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</si>
  <si>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</si>
  <si>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</si>
  <si>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</si>
  <si>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</si>
  <si>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</si>
  <si>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</si>
  <si>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</si>
  <si>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</si>
  <si>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</si>
  <si>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</si>
  <si>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</si>
  <si>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</si>
  <si>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</si>
  <si>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</si>
  <si>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</si>
  <si>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</si>
  <si>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</si>
  <si>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</si>
  <si>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</si>
  <si>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</si>
  <si>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</si>
  <si>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</si>
  <si>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</si>
  <si>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</si>
  <si>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</si>
  <si>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</si>
  <si>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</si>
  <si>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</si>
  <si>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</si>
  <si>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</si>
  <si>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</si>
  <si>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</si>
  <si>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</si>
  <si>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</si>
  <si>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</si>
  <si>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</si>
  <si>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</si>
  <si>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</si>
  <si>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</si>
  <si>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</si>
  <si>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</si>
  <si>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</si>
  <si>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</si>
  <si>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</si>
  <si>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</si>
  <si>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</si>
  <si>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</si>
  <si>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</si>
  <si>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</si>
  <si>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</si>
  <si>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</si>
  <si>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</si>
  <si>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</si>
  <si>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</si>
  <si>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</si>
  <si>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</si>
  <si>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</si>
  <si>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</si>
  <si>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</si>
  <si>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</si>
  <si>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</si>
  <si>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</si>
  <si>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</si>
  <si>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</si>
  <si>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</si>
  <si>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</si>
  <si>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</si>
  <si>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</si>
  <si>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</si>
  <si>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</si>
  <si>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</si>
  <si>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</si>
  <si>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</si>
  <si>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</si>
  <si>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</si>
  <si>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</si>
  <si>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</si>
  <si>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</si>
  <si>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</si>
  <si>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</si>
  <si>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</si>
  <si>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</si>
  <si>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</si>
  <si>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</si>
  <si>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</si>
  <si>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</si>
  <si>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</si>
  <si>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</si>
  <si>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</si>
  <si>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</si>
  <si>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</si>
  <si>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</si>
  <si>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</si>
  <si>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</si>
  <si>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</si>
  <si>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</si>
  <si>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</si>
  <si>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</si>
  <si>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</si>
  <si>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</si>
  <si>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</si>
  <si>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</si>
  <si>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</si>
  <si>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</si>
  <si>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</si>
  <si>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</si>
  <si>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</si>
  <si>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</si>
  <si>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</si>
  <si>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</si>
  <si>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</si>
  <si>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</si>
  <si>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</si>
  <si>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</si>
  <si>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</si>
  <si>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</si>
  <si>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</si>
  <si>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</si>
  <si>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</si>
  <si>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</si>
  <si>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</si>
  <si>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</si>
  <si>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</si>
  <si>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</si>
  <si>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</si>
  <si>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</si>
  <si>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</si>
  <si>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</si>
  <si>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</si>
  <si>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</si>
  <si>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</si>
  <si>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</si>
  <si>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</si>
  <si>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</si>
  <si>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</si>
  <si>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</si>
  <si>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</si>
  <si>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</si>
  <si>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</si>
  <si>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</si>
  <si>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</si>
  <si>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</si>
  <si>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</si>
  <si>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</si>
  <si>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</si>
  <si>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</si>
  <si>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</si>
  <si>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</si>
  <si>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</si>
  <si>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</si>
  <si>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</si>
  <si>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</si>
  <si>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</si>
  <si>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</si>
  <si>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</si>
  <si>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</si>
  <si>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</si>
  <si>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</si>
  <si>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</si>
  <si>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</si>
  <si>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</si>
  <si>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</si>
  <si>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</si>
  <si>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</si>
  <si>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</si>
  <si>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</si>
  <si>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</si>
  <si>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</si>
  <si>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</si>
  <si>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</si>
  <si>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</si>
  <si>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</si>
  <si>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</si>
  <si>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</si>
  <si>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</si>
  <si>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</si>
  <si>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</si>
  <si>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</si>
  <si>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</si>
  <si>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</si>
  <si>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</si>
  <si>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</si>
  <si>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</si>
  <si>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</si>
  <si>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</si>
  <si>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</si>
  <si>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</si>
  <si>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</si>
  <si>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</si>
  <si>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</si>
  <si>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</si>
  <si>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</si>
  <si>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</si>
  <si>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</si>
  <si>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</si>
  <si>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</si>
  <si>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</si>
  <si>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</si>
  <si>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</si>
  <si>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</si>
  <si>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</si>
  <si>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</si>
  <si>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</si>
  <si>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</si>
  <si>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</si>
  <si>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</si>
  <si>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</si>
  <si>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</si>
  <si>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</si>
  <si>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</si>
  <si>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</si>
  <si>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</si>
  <si>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</si>
  <si>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</si>
  <si>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</si>
  <si>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</si>
  <si>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</si>
  <si>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</si>
  <si>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</si>
  <si>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</si>
  <si>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</si>
  <si>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</si>
  <si>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</si>
  <si>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</si>
  <si>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</si>
  <si>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</si>
  <si>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</si>
  <si>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</si>
  <si>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</si>
  <si>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</si>
  <si>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</si>
  <si>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</si>
  <si>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</si>
  <si>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</si>
  <si>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</si>
  <si>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</si>
  <si>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</si>
  <si>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</si>
  <si>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</si>
  <si>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</si>
  <si>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</si>
  <si>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</si>
  <si>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</si>
  <si>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</si>
  <si>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</si>
  <si>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</si>
  <si>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</si>
  <si>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</si>
  <si>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</si>
  <si>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</si>
  <si>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</si>
  <si>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</si>
  <si>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</si>
  <si>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</si>
  <si>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</si>
  <si>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</si>
  <si>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</si>
  <si>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</si>
  <si>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</si>
  <si>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</si>
  <si>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</si>
  <si>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</si>
  <si>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</si>
  <si>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</si>
  <si>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</si>
  <si>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</si>
  <si>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</si>
  <si>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</si>
  <si>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</si>
  <si>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</si>
  <si>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</si>
  <si>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</si>
  <si>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</si>
  <si>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</si>
  <si>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</si>
  <si>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</si>
  <si>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</si>
  <si>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</si>
  <si>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</si>
  <si>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</si>
  <si>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</si>
  <si>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</si>
  <si>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</si>
  <si>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</si>
  <si>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</si>
  <si>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</si>
  <si>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</si>
  <si>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</si>
  <si>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</si>
  <si>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</si>
  <si>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</si>
  <si>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</si>
  <si>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</si>
  <si>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</si>
  <si>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</si>
  <si>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</si>
  <si>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</si>
  <si>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</si>
  <si>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</si>
  <si>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</si>
  <si>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</si>
  <si>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</si>
  <si>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</si>
  <si>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</si>
  <si>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</si>
  <si>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</si>
  <si>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</si>
  <si>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</si>
  <si>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</si>
  <si>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</si>
  <si>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</si>
  <si>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</si>
  <si>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</si>
  <si>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</si>
  <si>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</si>
  <si>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</si>
  <si>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</si>
  <si>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</si>
  <si>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</si>
  <si>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</si>
  <si>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</si>
  <si>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</si>
  <si>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</si>
  <si>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</si>
  <si>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</si>
  <si>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</si>
  <si>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</si>
  <si>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</si>
  <si>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</si>
  <si>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</si>
  <si>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</si>
  <si>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</si>
  <si>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</si>
  <si>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</si>
  <si>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</si>
  <si>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</si>
  <si>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</si>
  <si>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</si>
  <si>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</si>
  <si>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</si>
  <si>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</si>
  <si>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</si>
  <si>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</si>
  <si>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</si>
  <si>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</si>
  <si>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</si>
  <si>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</si>
  <si>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</si>
  <si>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</si>
  <si>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</si>
  <si>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</si>
  <si>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</si>
  <si>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</si>
  <si>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</si>
  <si>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</si>
  <si>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</si>
  <si>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</si>
  <si>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</si>
  <si>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</si>
  <si>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</si>
  <si>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</si>
  <si>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</si>
  <si>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</si>
  <si>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</si>
  <si>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</si>
  <si>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</si>
  <si>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</si>
  <si>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</si>
  <si>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</si>
  <si>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</si>
  <si>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</si>
  <si>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</si>
  <si>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</si>
  <si>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</si>
  <si>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</si>
  <si>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</si>
  <si>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</si>
  <si>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</si>
  <si>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</si>
  <si>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</si>
  <si>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</si>
  <si>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</si>
  <si>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</si>
  <si>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</si>
  <si>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</si>
  <si>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</si>
  <si>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</si>
  <si>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</si>
  <si>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</si>
  <si>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</si>
  <si>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</si>
  <si>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</si>
  <si>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</si>
  <si>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</si>
  <si>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</si>
  <si>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</si>
  <si>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</si>
  <si>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</si>
  <si>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</si>
  <si>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</si>
  <si>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</si>
  <si>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</si>
  <si>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</si>
  <si>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</si>
  <si>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</si>
  <si>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</si>
  <si>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</si>
  <si>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</si>
  <si>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</si>
  <si>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</si>
  <si>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</si>
  <si>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</si>
  <si>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</si>
  <si>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</si>
  <si>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</si>
  <si>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</si>
  <si>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</si>
  <si>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</si>
  <si>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</si>
  <si>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</si>
  <si>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</si>
  <si>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</si>
  <si>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</si>
  <si>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</si>
  <si>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</si>
  <si>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</si>
  <si>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</si>
  <si>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</si>
  <si>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</si>
  <si>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</si>
  <si>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</si>
  <si>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</si>
  <si>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</si>
  <si>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</si>
  <si>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</si>
  <si>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</si>
  <si>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</si>
  <si>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</si>
  <si>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</si>
  <si>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</si>
  <si>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</si>
  <si>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</si>
  <si>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</si>
  <si>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</si>
  <si>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</si>
  <si>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</si>
  <si>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</si>
  <si>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</si>
  <si>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</si>
  <si>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</si>
  <si>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</si>
  <si>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</si>
  <si>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</si>
  <si>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</si>
  <si>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</si>
  <si>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</si>
  <si>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</si>
  <si>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</si>
  <si>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</si>
  <si>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</si>
  <si>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</si>
  <si>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</si>
  <si>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</si>
  <si>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</si>
  <si>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</si>
  <si>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</si>
  <si>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</si>
  <si>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</si>
  <si>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</si>
  <si>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</si>
  <si>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</si>
  <si>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</si>
  <si>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</si>
  <si>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</si>
  <si>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</si>
  <si>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</si>
  <si>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</si>
  <si>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</si>
  <si>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</si>
  <si>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</si>
  <si>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</si>
  <si>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</si>
  <si>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</si>
  <si>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</si>
  <si>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</si>
  <si>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</si>
  <si>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</si>
  <si>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</si>
  <si>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</si>
  <si>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</si>
  <si>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</si>
  <si>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</si>
  <si>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</si>
  <si>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</si>
  <si>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</si>
  <si>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</si>
  <si>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</si>
  <si>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</si>
  <si>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</si>
  <si>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</si>
  <si>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</si>
  <si>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</si>
  <si>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</si>
  <si>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</si>
  <si>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</si>
  <si>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</si>
  <si>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</si>
  <si>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</si>
  <si>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</si>
  <si>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</si>
  <si>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</si>
  <si>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</si>
  <si>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</si>
  <si>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</si>
  <si>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</si>
  <si>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</si>
  <si>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</si>
  <si>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</si>
  <si>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</si>
  <si>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</si>
  <si>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</si>
  <si>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</si>
  <si>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</si>
  <si>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</si>
  <si>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</si>
  <si>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</si>
  <si>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</si>
  <si>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</si>
  <si>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</si>
  <si>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</si>
  <si>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</si>
  <si>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</si>
  <si>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</si>
  <si>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</si>
  <si>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</si>
  <si>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</si>
  <si>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</si>
  <si>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</si>
  <si>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</si>
  <si>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</si>
  <si>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</si>
  <si>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</si>
  <si>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</si>
  <si>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</si>
  <si>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</si>
  <si>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</si>
  <si>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</si>
  <si>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</si>
  <si>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</si>
  <si>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</si>
  <si>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</si>
  <si>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</si>
  <si>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</si>
  <si>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</si>
  <si>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</si>
  <si>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</si>
  <si>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</si>
  <si>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</si>
  <si>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</si>
  <si>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</si>
  <si>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</si>
  <si>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</si>
  <si>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</si>
  <si>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</si>
  <si>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</si>
  <si>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</si>
  <si>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</si>
  <si>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</si>
  <si>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</si>
  <si>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</si>
  <si>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</si>
  <si>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</si>
  <si>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</si>
  <si>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</si>
  <si>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</si>
  <si>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</si>
  <si>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</si>
  <si>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</si>
  <si>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</si>
  <si>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</si>
  <si>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</si>
  <si>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</si>
  <si>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</si>
  <si>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</si>
  <si>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</si>
  <si>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</si>
  <si>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</si>
  <si>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</si>
  <si>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</si>
  <si>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</si>
  <si>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</si>
  <si>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</si>
  <si>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</si>
  <si>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</si>
  <si>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</si>
  <si>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</si>
  <si>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</si>
  <si>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</si>
  <si>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</si>
  <si>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</si>
  <si>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</si>
  <si>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</si>
  <si>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</si>
  <si>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</si>
  <si>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</si>
  <si>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</si>
  <si>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</si>
  <si>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</si>
  <si>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</si>
  <si>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</si>
  <si>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</si>
  <si>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</si>
  <si>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</si>
  <si>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</si>
  <si>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</si>
  <si>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</si>
  <si>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</si>
  <si>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</si>
  <si>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</si>
  <si>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</si>
  <si>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</si>
  <si>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</si>
  <si>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</si>
  <si>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</si>
  <si>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</si>
  <si>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</si>
  <si>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</si>
  <si>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</si>
  <si>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</si>
  <si>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</si>
  <si>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</si>
  <si>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</si>
  <si>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</si>
  <si>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</si>
  <si>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</si>
  <si>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</si>
  <si>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</si>
  <si>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</si>
  <si>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</si>
  <si>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</si>
  <si>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</si>
  <si>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</si>
  <si>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</si>
  <si>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</si>
  <si>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</si>
  <si>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</si>
  <si>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</si>
  <si>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</si>
  <si>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</si>
  <si>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</si>
  <si>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</si>
  <si>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</si>
  <si>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</si>
  <si>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</si>
  <si>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</si>
  <si>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</si>
  <si>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</si>
  <si>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</si>
  <si>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</si>
  <si>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</si>
  <si>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</si>
  <si>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</si>
  <si>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</si>
  <si>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</si>
  <si>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</si>
  <si>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</si>
  <si>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</si>
  <si>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</si>
  <si>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</si>
  <si>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</si>
  <si>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</si>
  <si>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</si>
  <si>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</si>
  <si>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</si>
  <si>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</si>
  <si>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</si>
  <si>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</si>
  <si>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</si>
  <si>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</si>
  <si>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</si>
  <si>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</si>
  <si>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</si>
  <si>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</si>
  <si>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</si>
  <si>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</si>
  <si>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</si>
  <si>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</si>
  <si>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</si>
  <si>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</si>
  <si>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</si>
  <si>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</si>
  <si>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</si>
  <si>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</si>
  <si>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</si>
  <si>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</si>
  <si>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</si>
  <si>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</si>
  <si>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</si>
  <si>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</si>
  <si>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</si>
  <si>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</si>
  <si>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</si>
  <si>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</si>
  <si>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</si>
  <si>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</si>
  <si>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</si>
  <si>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</si>
  <si>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</si>
  <si>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</si>
  <si>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</si>
  <si>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</si>
  <si>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</si>
  <si>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</si>
  <si>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</si>
  <si>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</si>
  <si>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</si>
  <si>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</si>
  <si>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</si>
  <si>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</si>
  <si>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</si>
  <si>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</si>
  <si>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</si>
  <si>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</si>
  <si>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</si>
  <si>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</si>
  <si>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</si>
  <si>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</si>
  <si>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</si>
  <si>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</si>
  <si>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</si>
  <si>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</si>
  <si>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</si>
  <si>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</si>
  <si>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</si>
  <si>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</si>
  <si>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</si>
  <si>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</si>
  <si>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</si>
  <si>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</si>
  <si>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</si>
  <si>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</si>
  <si>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</si>
  <si>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</si>
  <si>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</si>
  <si>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</si>
  <si>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</si>
  <si>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</si>
  <si>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</si>
  <si>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</si>
  <si>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</si>
  <si>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</si>
  <si>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</si>
  <si>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</si>
  <si>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</si>
  <si>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</si>
  <si>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</si>
  <si>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</si>
  <si>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</si>
  <si>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</si>
  <si>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</si>
  <si>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</si>
  <si>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</si>
  <si>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</si>
  <si>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</si>
  <si>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</si>
  <si>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</si>
  <si>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</si>
  <si>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</si>
  <si>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</si>
  <si>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</si>
  <si>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</si>
  <si>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</si>
  <si>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</si>
  <si>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</si>
  <si>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</si>
  <si>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</si>
  <si>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</si>
  <si>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</si>
  <si>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</si>
  <si>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</si>
  <si>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</si>
  <si>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</si>
  <si>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</si>
  <si>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</si>
  <si>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</si>
  <si>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</si>
  <si>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</si>
  <si>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</si>
  <si>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</si>
  <si>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</si>
  <si>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</si>
  <si>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</si>
  <si>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</si>
  <si>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</si>
  <si>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</si>
  <si>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</si>
  <si>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</si>
  <si>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</si>
  <si>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</si>
  <si>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</si>
  <si>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</si>
  <si>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</si>
  <si>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</si>
  <si>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</si>
  <si>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</si>
  <si>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</si>
  <si>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</si>
  <si>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</si>
  <si>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</si>
  <si>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</si>
  <si>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</si>
  <si>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</si>
  <si>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</si>
  <si>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</si>
  <si>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</si>
  <si>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</si>
  <si>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</si>
  <si>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</si>
  <si>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</si>
  <si>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</si>
  <si>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</si>
  <si>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</si>
  <si>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</si>
  <si>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</si>
  <si>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</si>
  <si>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</si>
  <si>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</si>
  <si>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</si>
  <si>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</si>
  <si>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</si>
  <si>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</si>
  <si>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</si>
  <si>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</si>
  <si>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</si>
  <si>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</si>
  <si>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</si>
  <si>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</si>
  <si>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</si>
  <si>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</si>
  <si>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</si>
  <si>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</si>
  <si>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</si>
  <si>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</si>
  <si>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</si>
  <si>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</si>
  <si>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</si>
  <si>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</si>
  <si>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</si>
  <si>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</si>
  <si>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</si>
  <si>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</si>
  <si>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</si>
  <si>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</si>
  <si>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</si>
  <si>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</si>
  <si>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</si>
  <si>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</si>
  <si>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</si>
  <si>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</si>
  <si>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</si>
  <si>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</si>
  <si>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</si>
  <si>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</si>
  <si>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</si>
  <si>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</si>
  <si>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</si>
  <si>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</si>
  <si>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</si>
  <si>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</si>
  <si>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</si>
  <si>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</si>
  <si>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</si>
  <si>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</si>
  <si>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</si>
  <si>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</si>
  <si>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</si>
  <si>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</si>
  <si>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</si>
  <si>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</si>
  <si>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</si>
  <si>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</si>
  <si>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</si>
  <si>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</si>
  <si>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</si>
  <si>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</si>
  <si>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</si>
  <si>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</si>
  <si>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</si>
  <si>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</si>
  <si>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</si>
  <si>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</si>
  <si>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</si>
  <si>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</si>
  <si>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</si>
  <si>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</si>
  <si>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</si>
  <si>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</si>
  <si>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</si>
  <si>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</si>
  <si>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</si>
  <si>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</si>
  <si>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</si>
  <si>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</si>
  <si>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</si>
  <si>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</si>
  <si>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</si>
  <si>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</si>
  <si>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</si>
  <si>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</si>
  <si>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</si>
  <si>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</si>
  <si>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</si>
  <si>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</si>
  <si>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</si>
  <si>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</si>
  <si>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</si>
  <si>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</si>
  <si>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</si>
  <si>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</si>
  <si>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</si>
  <si>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</si>
  <si>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</si>
  <si>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</si>
  <si>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</si>
  <si>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</si>
  <si>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</si>
  <si>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</si>
  <si>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</si>
  <si>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</si>
  <si>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</si>
  <si>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</si>
  <si>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</si>
  <si>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</si>
  <si>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</si>
  <si>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</si>
  <si>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</si>
  <si>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</si>
  <si>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</si>
  <si>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</si>
  <si>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</si>
  <si>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</si>
  <si>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</si>
  <si>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</si>
  <si>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</si>
  <si>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</si>
  <si>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</si>
  <si>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</si>
  <si>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</si>
  <si>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</si>
  <si>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</si>
  <si>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</si>
  <si>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</si>
  <si>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</si>
  <si>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</si>
  <si>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</si>
  <si>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</si>
  <si>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</si>
  <si>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</si>
  <si>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</si>
  <si>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</si>
  <si>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</si>
  <si>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</si>
  <si>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</si>
  <si>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</si>
  <si>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</si>
  <si>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</si>
  <si>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</si>
  <si>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</si>
  <si>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</si>
  <si>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</si>
  <si>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</si>
  <si>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</si>
  <si>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</si>
  <si>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</si>
  <si>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</si>
  <si>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</si>
  <si>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</si>
  <si>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</si>
  <si>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</si>
  <si>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</si>
  <si>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</si>
  <si>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</si>
  <si>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</si>
  <si>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</si>
  <si>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</si>
  <si>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</si>
  <si>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</si>
  <si>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</si>
  <si>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</si>
  <si>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</si>
  <si>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</si>
  <si>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</si>
  <si>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</si>
  <si>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</si>
  <si>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</si>
  <si>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</si>
  <si>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</si>
  <si>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</si>
  <si>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</si>
  <si>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</si>
  <si>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</si>
  <si>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</si>
  <si>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</si>
  <si>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</si>
  <si>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</si>
  <si>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</si>
  <si>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</si>
  <si>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</si>
  <si>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</si>
  <si>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</si>
  <si>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</si>
  <si>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</si>
  <si>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</si>
  <si>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</si>
  <si>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</si>
  <si>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</si>
  <si>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</si>
  <si>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</si>
  <si>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</si>
  <si>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</si>
  <si>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</si>
  <si>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</si>
  <si>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</si>
  <si>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</si>
  <si>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</si>
  <si>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</si>
  <si>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</si>
  <si>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</si>
  <si>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</si>
  <si>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</si>
  <si>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</si>
  <si>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</si>
  <si>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</si>
  <si>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</si>
  <si>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</si>
  <si>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</si>
  <si>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</si>
  <si>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</si>
  <si>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</si>
  <si>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</si>
  <si>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</si>
  <si>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</si>
  <si>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</si>
  <si>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</si>
  <si>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</si>
  <si>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</si>
  <si>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</si>
  <si>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</si>
  <si>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</si>
  <si>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</si>
  <si>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</si>
  <si>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</si>
  <si>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</si>
  <si>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</si>
  <si>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</si>
  <si>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</si>
  <si>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</si>
  <si>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</si>
  <si>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</si>
  <si>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</si>
  <si>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</si>
  <si>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</si>
  <si>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</si>
  <si>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</si>
  <si>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</si>
  <si>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</si>
  <si>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</si>
  <si>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</si>
  <si>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</si>
  <si>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</si>
  <si>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</si>
  <si>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</si>
  <si>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</si>
  <si>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</si>
  <si>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</si>
  <si>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</si>
  <si>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</si>
  <si>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</si>
  <si>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</si>
  <si>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</si>
  <si>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</si>
  <si>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</si>
  <si>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</si>
  <si>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</si>
  <si>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</si>
  <si>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</si>
  <si>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</si>
  <si>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</si>
  <si>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</si>
  <si>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</si>
  <si>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</si>
  <si>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</si>
  <si>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</si>
  <si>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</si>
  <si>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</si>
  <si>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</si>
  <si>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</si>
  <si>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</si>
  <si>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</si>
  <si>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</si>
  <si>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</si>
  <si>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</si>
  <si>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</si>
  <si>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</si>
  <si>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</si>
  <si>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</si>
  <si>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</si>
  <si>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</si>
  <si>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</si>
  <si>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</si>
  <si>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</si>
  <si>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</si>
  <si>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</si>
  <si>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</si>
  <si>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</si>
  <si>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</si>
  <si>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</si>
  <si>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</si>
  <si>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</si>
  <si>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</si>
  <si>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</si>
  <si>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</si>
  <si>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</si>
  <si>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</si>
  <si>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</si>
  <si>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</si>
  <si>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</si>
  <si>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</si>
  <si>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</si>
  <si>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</si>
  <si>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</si>
  <si>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</si>
  <si>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</si>
  <si>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</si>
  <si>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</si>
  <si>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</si>
  <si>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</si>
  <si>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</si>
  <si>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</si>
  <si>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</si>
  <si>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</si>
  <si>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</si>
  <si>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</si>
  <si>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</si>
  <si>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</si>
  <si>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</si>
  <si>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</si>
  <si>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</si>
  <si>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</si>
  <si>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</si>
  <si>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</si>
  <si>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</si>
  <si>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</si>
  <si>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</si>
  <si>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</si>
  <si>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</si>
  <si>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</si>
  <si>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</si>
  <si>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</si>
  <si>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</si>
  <si>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</si>
  <si>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</si>
  <si>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</si>
  <si>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</si>
  <si>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</si>
  <si>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</si>
  <si>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</si>
  <si>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</si>
  <si>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</si>
  <si>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</si>
  <si>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</si>
  <si>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</si>
  <si>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</si>
  <si>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</si>
  <si>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</si>
  <si>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</si>
  <si>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</si>
  <si>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</si>
  <si>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</si>
  <si>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</si>
  <si>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</si>
  <si>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</si>
  <si>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</si>
  <si>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</si>
  <si>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</si>
  <si>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</si>
  <si>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</si>
  <si>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</si>
  <si>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</si>
  <si>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</si>
  <si>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</si>
  <si>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</si>
  <si>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</si>
  <si>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</si>
  <si>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</si>
  <si>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</si>
  <si>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</si>
  <si>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</si>
  <si>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</si>
  <si>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</si>
  <si>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</si>
  <si>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</si>
  <si>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</si>
  <si>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</si>
  <si>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</si>
  <si>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</si>
  <si>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</si>
  <si>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</si>
  <si>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</si>
  <si>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</si>
  <si>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</si>
  <si>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</si>
  <si>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</si>
  <si>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</si>
  <si>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</si>
  <si>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</si>
  <si>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</si>
  <si>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</si>
  <si>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</si>
  <si>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</si>
  <si>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</si>
  <si>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</si>
  <si>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</si>
  <si>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</si>
  <si>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</si>
  <si>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</si>
  <si>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</si>
  <si>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</si>
  <si>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</si>
  <si>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</si>
  <si>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</si>
  <si>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</si>
  <si>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</si>
  <si>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</si>
  <si>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</si>
  <si>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</si>
  <si>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</si>
  <si>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</si>
  <si>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</si>
  <si>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</si>
  <si>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</si>
  <si>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</si>
  <si>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</si>
  <si>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</si>
  <si>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</si>
  <si>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</si>
  <si>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</si>
  <si>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</si>
  <si>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</si>
  <si>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</si>
  <si>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</si>
  <si>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</si>
  <si>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</si>
  <si>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</si>
  <si>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</si>
  <si>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</si>
  <si>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</si>
  <si>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</si>
  <si>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</si>
  <si>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</si>
  <si>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</si>
  <si>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</si>
  <si>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</si>
  <si>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</si>
  <si>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</si>
  <si>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</si>
  <si>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</si>
  <si>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</si>
  <si>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</si>
  <si>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</si>
  <si>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</si>
  <si>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</si>
  <si>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</si>
  <si>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</si>
  <si>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</si>
  <si>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</si>
  <si>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</si>
  <si>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</si>
  <si>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</si>
  <si>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</si>
  <si>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</si>
  <si>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</si>
  <si>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</si>
  <si>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</si>
  <si>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</si>
  <si>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</si>
  <si>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</si>
  <si>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</si>
  <si>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</si>
  <si>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</si>
  <si>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</si>
  <si>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</si>
  <si>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</si>
  <si>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</si>
  <si>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</si>
  <si>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</si>
  <si>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</si>
  <si>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</si>
  <si>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</si>
  <si>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</si>
  <si>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</si>
  <si>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</si>
  <si>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</si>
  <si>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</si>
  <si>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</si>
  <si>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</si>
  <si>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</si>
  <si>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</si>
  <si>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</si>
  <si>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</si>
  <si>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</si>
  <si>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</si>
  <si>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</si>
  <si>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</si>
  <si>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</si>
  <si>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</si>
  <si>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</si>
  <si>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</si>
  <si>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</si>
  <si>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</si>
  <si>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</si>
  <si>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</si>
  <si>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</si>
  <si>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</si>
  <si>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</si>
  <si>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</si>
  <si>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</si>
  <si>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</si>
  <si>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</si>
  <si>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</si>
  <si>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</si>
  <si>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</si>
  <si>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</si>
  <si>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</si>
  <si>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</si>
  <si>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</si>
  <si>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</si>
  <si>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</si>
  <si>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</si>
  <si>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</si>
  <si>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</si>
  <si>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</si>
  <si>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</si>
  <si>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</si>
  <si>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</si>
  <si>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</si>
  <si>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</si>
  <si>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</si>
  <si>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</si>
  <si>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</si>
  <si>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</si>
  <si>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</si>
  <si>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</si>
  <si>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</si>
  <si>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</si>
  <si>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</si>
  <si>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</si>
  <si>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</si>
  <si>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</si>
  <si>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</si>
  <si>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</si>
  <si>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</si>
  <si>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</si>
  <si>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</si>
  <si>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</si>
  <si>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</si>
  <si>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</si>
  <si>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</si>
  <si>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</si>
  <si>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</si>
  <si>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</si>
  <si>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</si>
  <si>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</si>
  <si>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</si>
  <si>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</si>
  <si>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</si>
  <si>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</si>
  <si>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</si>
  <si>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</si>
  <si>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</si>
  <si>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</si>
  <si>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</si>
  <si>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</si>
  <si>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</si>
  <si>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</si>
  <si>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</si>
  <si>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</si>
  <si>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</si>
  <si>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</si>
  <si>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</si>
  <si>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</si>
  <si>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</si>
  <si>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</si>
  <si>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</si>
  <si>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</si>
  <si>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</si>
  <si>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</si>
  <si>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</si>
  <si>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</si>
  <si>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</si>
  <si>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</si>
  <si>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</si>
  <si>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</si>
  <si>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</si>
  <si>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</si>
  <si>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</si>
  <si>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</si>
  <si>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</si>
  <si>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</si>
  <si>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</si>
  <si>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</si>
  <si>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</si>
  <si>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</si>
  <si>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</si>
  <si>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</si>
  <si>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</si>
  <si>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</si>
  <si>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</si>
  <si>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</si>
  <si>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</si>
  <si>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</si>
  <si>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</si>
  <si>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</si>
  <si>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</si>
  <si>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</si>
  <si>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</si>
  <si>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</si>
  <si>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</si>
  <si>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</si>
  <si>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</si>
  <si>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</si>
  <si>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</si>
  <si>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</si>
  <si>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</si>
  <si>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</si>
  <si>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</si>
  <si>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</si>
  <si>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</si>
  <si>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</si>
  <si>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</si>
  <si>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</si>
  <si>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</si>
  <si>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</si>
  <si>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</si>
  <si>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</si>
  <si>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</si>
  <si>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</si>
  <si>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</si>
  <si>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</si>
  <si>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</si>
  <si>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</si>
  <si>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</si>
  <si>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</si>
  <si>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</si>
  <si>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</si>
  <si>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</si>
  <si>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</si>
  <si>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</si>
  <si>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</si>
  <si>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</si>
  <si>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</si>
  <si>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</si>
  <si>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</si>
  <si>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</si>
  <si>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</si>
  <si>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</si>
  <si>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</si>
  <si>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</si>
  <si>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</si>
  <si>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</si>
  <si>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</si>
  <si>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</si>
  <si>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</si>
  <si>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</si>
  <si>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</si>
  <si>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</si>
  <si>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</si>
  <si>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</si>
  <si>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</si>
  <si>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</si>
  <si>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</si>
  <si>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</si>
  <si>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</si>
  <si>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</si>
  <si>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</si>
  <si>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</si>
  <si>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</si>
  <si>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</si>
  <si>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</si>
  <si>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</si>
  <si>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</si>
  <si>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</si>
  <si>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</si>
  <si>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</si>
  <si>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</si>
  <si>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</si>
  <si>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</si>
  <si>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</si>
  <si>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</si>
  <si>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</si>
  <si>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</si>
  <si>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</si>
  <si>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</si>
  <si>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</si>
  <si>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</si>
  <si>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</si>
  <si>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</si>
  <si>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</si>
  <si>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</si>
  <si>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</si>
  <si>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</si>
  <si>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</si>
  <si>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</si>
  <si>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</si>
  <si>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</si>
  <si>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</si>
  <si>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</si>
  <si>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</si>
  <si>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</si>
  <si>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</si>
  <si>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</si>
  <si>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</si>
  <si>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</si>
  <si>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</si>
  <si>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</si>
  <si>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</si>
  <si>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</si>
  <si>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</si>
  <si>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</si>
  <si>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</si>
  <si>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</si>
  <si>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</si>
  <si>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</si>
  <si>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</si>
  <si>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</si>
  <si>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</si>
  <si>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</si>
  <si>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</si>
  <si>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</si>
  <si>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</si>
  <si>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</si>
  <si>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</si>
  <si>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</si>
  <si>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</si>
  <si>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</si>
  <si>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</si>
  <si>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</si>
  <si>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</si>
  <si>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</si>
  <si>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</si>
  <si>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</si>
  <si>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</si>
  <si>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</si>
  <si>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</si>
  <si>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</si>
  <si>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</si>
  <si>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</si>
  <si>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</si>
  <si>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</si>
  <si>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</si>
  <si>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</si>
  <si>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</si>
  <si>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</si>
  <si>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</si>
  <si>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</si>
  <si>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</si>
  <si>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</si>
  <si>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</si>
  <si>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</si>
  <si>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</si>
  <si>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</si>
  <si>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</si>
  <si>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</si>
  <si>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</si>
  <si>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</si>
  <si>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</si>
  <si>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</si>
  <si>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</si>
  <si>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</si>
  <si>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</si>
  <si>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</si>
  <si>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</si>
  <si>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</si>
  <si>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</si>
  <si>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</si>
  <si>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</si>
  <si>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</si>
  <si>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</si>
  <si>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</si>
  <si>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</si>
  <si>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</si>
  <si>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</si>
  <si>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</si>
  <si>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</si>
  <si>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</si>
  <si>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</si>
  <si>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</si>
  <si>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</si>
  <si>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</si>
  <si>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</si>
  <si>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</si>
  <si>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</si>
  <si>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</si>
  <si>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</si>
  <si>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</si>
  <si>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</si>
  <si>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</si>
  <si>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</si>
  <si>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</si>
  <si>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</si>
  <si>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</si>
  <si>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</si>
  <si>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</si>
  <si>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</si>
  <si>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</si>
  <si>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</si>
  <si>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</si>
  <si>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</si>
  <si>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</si>
  <si>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</si>
  <si>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</si>
  <si>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</si>
  <si>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</si>
  <si>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</si>
  <si>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</si>
  <si>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</si>
  <si>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</si>
  <si>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</si>
  <si>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</si>
  <si>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</si>
  <si>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</si>
  <si>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</si>
  <si>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</si>
  <si>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</si>
  <si>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</si>
  <si>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</si>
  <si>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</si>
  <si>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</si>
  <si>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</si>
  <si>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</si>
  <si>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</si>
  <si>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</si>
  <si>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</si>
  <si>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</si>
  <si>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</si>
  <si>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</si>
  <si>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</si>
  <si>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</si>
  <si>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</si>
  <si>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</si>
  <si>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</si>
  <si>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</si>
  <si>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</si>
  <si>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</si>
  <si>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</si>
  <si>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</si>
  <si>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</si>
  <si>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</si>
  <si>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</si>
  <si>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</si>
  <si>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</si>
  <si>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</si>
  <si>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</si>
  <si>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</si>
  <si>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</si>
  <si>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</si>
  <si>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</si>
  <si>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</si>
  <si>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</si>
  <si>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</si>
  <si>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</si>
  <si>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</si>
  <si>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</si>
  <si>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</si>
  <si>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</si>
  <si>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</si>
  <si>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</si>
  <si>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</si>
  <si>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</si>
  <si>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</si>
  <si>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</si>
  <si>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</si>
  <si>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</si>
  <si>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</si>
  <si>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</si>
  <si>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</si>
  <si>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</si>
  <si>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</si>
  <si>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</si>
  <si>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</si>
  <si>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</si>
  <si>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</si>
  <si>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</si>
  <si>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</si>
  <si>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</si>
  <si>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</si>
  <si>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</si>
  <si>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</si>
  <si>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</si>
  <si>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</si>
  <si>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</si>
  <si>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</si>
  <si>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</si>
  <si>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</si>
  <si>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</si>
  <si>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</si>
  <si>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</si>
  <si>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</si>
  <si>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</si>
  <si>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</si>
  <si>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</si>
  <si>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</si>
  <si>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</si>
  <si>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</si>
  <si>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</si>
  <si>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</si>
  <si>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</si>
  <si>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</si>
  <si>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</si>
  <si>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</si>
  <si>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</si>
  <si>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</si>
  <si>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</si>
  <si>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</si>
  <si>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</si>
  <si>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</si>
  <si>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</si>
  <si>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</si>
  <si>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</si>
  <si>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</si>
  <si>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</si>
  <si>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</si>
  <si>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</si>
  <si>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</si>
  <si>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</si>
  <si>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</si>
  <si>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</si>
  <si>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</si>
  <si>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</si>
  <si>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</si>
  <si>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</si>
  <si>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</si>
  <si>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</si>
  <si>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</si>
  <si>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</si>
  <si>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</si>
  <si>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</si>
  <si>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</si>
  <si>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</si>
  <si>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</si>
  <si>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</si>
  <si>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</si>
  <si>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</si>
  <si>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</si>
  <si>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</si>
  <si>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</si>
  <si>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</si>
  <si>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</si>
  <si>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</si>
  <si>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</si>
  <si>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</si>
  <si>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</si>
  <si>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</si>
  <si>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</si>
  <si>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</si>
  <si>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</si>
  <si>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</si>
  <si>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</si>
  <si>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</si>
  <si>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</si>
  <si>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</si>
  <si>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</si>
  <si>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</si>
  <si>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</si>
  <si>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</si>
  <si>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</si>
  <si>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</si>
  <si>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</si>
  <si>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</si>
  <si>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</si>
  <si>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</si>
  <si>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</si>
  <si>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</si>
  <si>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</si>
  <si>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</si>
  <si>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</si>
  <si>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</si>
  <si>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</si>
  <si>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</si>
  <si>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</si>
  <si>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</si>
  <si>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</si>
  <si>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</si>
  <si>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</si>
  <si>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</si>
  <si>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</si>
  <si>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</si>
  <si>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</si>
  <si>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</si>
  <si>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</si>
  <si>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</si>
  <si>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</si>
  <si>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</si>
  <si>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</si>
  <si>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</si>
  <si>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</si>
  <si>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</si>
  <si>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</si>
  <si>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</si>
  <si>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</si>
  <si>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</si>
  <si>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</si>
  <si>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</si>
  <si>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</si>
  <si>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</si>
  <si>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</si>
  <si>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</si>
  <si>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</si>
  <si>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</si>
  <si>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</si>
  <si>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</si>
  <si>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</si>
  <si>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</si>
  <si>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</si>
  <si>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</si>
  <si>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</si>
  <si>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</si>
  <si>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</si>
  <si>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</si>
  <si>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</si>
  <si>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</si>
  <si>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</si>
  <si>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</si>
  <si>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</si>
  <si>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</si>
  <si>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</si>
  <si>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</si>
  <si>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</si>
  <si>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</si>
  <si>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</si>
  <si>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</si>
  <si>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</si>
  <si>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</si>
  <si>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</si>
  <si>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</si>
  <si>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</si>
  <si>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</si>
  <si>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</si>
  <si>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</si>
  <si>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</si>
  <si>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</si>
  <si>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</si>
  <si>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</si>
  <si>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</si>
  <si>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</si>
  <si>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</si>
  <si>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</si>
  <si>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</si>
  <si>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</si>
  <si>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</si>
  <si>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</si>
  <si>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</si>
  <si>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</si>
  <si>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</si>
  <si>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</si>
  <si>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</si>
  <si>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</si>
  <si>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</si>
  <si>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</si>
  <si>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</si>
  <si>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</si>
  <si>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</si>
  <si>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</si>
  <si>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</si>
  <si>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</si>
  <si>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</si>
  <si>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</si>
  <si>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</si>
  <si>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</si>
  <si>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</si>
  <si>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</si>
  <si>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</si>
  <si>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</si>
  <si>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</si>
  <si>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</si>
  <si>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</si>
  <si>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</si>
  <si>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</si>
  <si>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</si>
  <si>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</si>
  <si>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</si>
  <si>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</si>
  <si>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</si>
  <si>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</si>
  <si>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</si>
  <si>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</si>
  <si>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</si>
  <si>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</si>
  <si>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</si>
  <si>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</si>
  <si>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</si>
  <si>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</si>
  <si>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</si>
  <si>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</si>
  <si>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</si>
  <si>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</si>
  <si>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</si>
  <si>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</si>
  <si>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</si>
  <si>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</si>
  <si>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</si>
  <si>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</si>
  <si>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</si>
  <si>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</si>
  <si>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</si>
  <si>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</si>
  <si>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</si>
  <si>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</si>
  <si>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</si>
  <si>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</si>
  <si>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</si>
  <si>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</si>
  <si>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</si>
  <si>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</si>
  <si>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</si>
  <si>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</si>
  <si>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</si>
  <si>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</si>
  <si>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</si>
  <si>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</si>
  <si>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</si>
  <si>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</si>
  <si>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</si>
  <si>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</si>
  <si>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</si>
  <si>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</si>
  <si>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</si>
  <si>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</si>
  <si>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</si>
  <si>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</si>
  <si>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</si>
  <si>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</si>
  <si>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</si>
  <si>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</si>
  <si>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</si>
  <si>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</si>
  <si>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</si>
  <si>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</si>
  <si>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</si>
  <si>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</si>
  <si>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</si>
  <si>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</si>
  <si>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</si>
  <si>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</si>
  <si>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</si>
  <si>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</si>
  <si>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</si>
  <si>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</si>
  <si>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</si>
  <si>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</si>
  <si>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</si>
  <si>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</si>
  <si>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</si>
  <si>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</si>
  <si>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</si>
  <si>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</si>
  <si>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</si>
  <si>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</si>
  <si>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</si>
  <si>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</si>
  <si>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</si>
  <si>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</si>
  <si>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</si>
  <si>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</si>
  <si>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</si>
  <si>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</si>
  <si>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</si>
  <si>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</si>
  <si>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</si>
  <si>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</si>
  <si>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</si>
  <si>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</si>
  <si>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</si>
  <si>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</si>
  <si>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</si>
  <si>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</si>
  <si>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</si>
  <si>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</si>
  <si>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</si>
  <si>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</si>
  <si>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</si>
  <si>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</si>
  <si>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</si>
  <si>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</si>
  <si>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</si>
  <si>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</si>
  <si>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</si>
  <si>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</si>
  <si>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</si>
  <si>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</si>
  <si>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</si>
  <si>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</si>
  <si>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</si>
  <si>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</si>
  <si>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</si>
  <si>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</si>
  <si>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</si>
  <si>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</si>
  <si>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</si>
  <si>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</si>
  <si>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</si>
  <si>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</si>
  <si>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</si>
  <si>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</si>
  <si>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</si>
  <si>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</si>
  <si>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</si>
  <si>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</si>
  <si>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</si>
  <si>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</si>
  <si>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</si>
  <si>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</si>
  <si>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</si>
  <si>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</si>
  <si>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</si>
  <si>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</si>
  <si>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</si>
  <si>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</si>
  <si>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</si>
  <si>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</si>
  <si>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</si>
  <si>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</si>
  <si>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</si>
  <si>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</si>
  <si>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</si>
  <si>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</si>
  <si>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</si>
  <si>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</si>
  <si>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</si>
  <si>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</si>
  <si>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</si>
  <si>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</si>
  <si>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</si>
  <si>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</si>
  <si>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</si>
  <si>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</si>
  <si>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</si>
  <si>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</si>
  <si>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</si>
  <si>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</si>
  <si>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</si>
  <si>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</si>
  <si>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</si>
  <si>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</si>
  <si>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</si>
  <si>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</si>
  <si>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</si>
  <si>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</si>
  <si>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</si>
  <si>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</si>
  <si>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</si>
  <si>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</si>
  <si>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</si>
  <si>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</si>
  <si>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</si>
  <si>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</si>
  <si>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</si>
  <si>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</si>
  <si>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</si>
  <si>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</si>
  <si>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</si>
  <si>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</si>
  <si>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</si>
  <si>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</si>
  <si>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</si>
  <si>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</si>
  <si>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</si>
  <si>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</si>
  <si>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</si>
  <si>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</si>
  <si>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</si>
  <si>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</si>
  <si>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</si>
  <si>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</si>
  <si>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</si>
  <si>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</si>
  <si>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</si>
  <si>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</si>
  <si>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</si>
  <si>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</si>
  <si>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</si>
  <si>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</si>
  <si>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</si>
  <si>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</si>
  <si>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</si>
  <si>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</si>
  <si>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</si>
  <si>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</si>
  <si>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</si>
  <si>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</si>
  <si>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</si>
  <si>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</si>
  <si>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</si>
  <si>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</si>
  <si>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</si>
  <si>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</si>
  <si>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</si>
  <si>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</si>
  <si>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</si>
  <si>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</si>
  <si>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</si>
  <si>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</si>
  <si>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</si>
  <si>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</si>
  <si>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</si>
  <si>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</si>
  <si>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</si>
  <si>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</si>
  <si>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</si>
  <si>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</si>
  <si>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</si>
  <si>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</si>
  <si>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</si>
  <si>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</si>
  <si>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</si>
  <si>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</si>
  <si>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</si>
  <si>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</si>
  <si>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</si>
  <si>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</si>
  <si>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</si>
  <si>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</si>
  <si>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</si>
  <si>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</si>
  <si>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</si>
  <si>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</si>
  <si>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</si>
  <si>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</si>
  <si>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</si>
  <si>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</si>
  <si>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</si>
  <si>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</si>
  <si>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</si>
  <si>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</si>
  <si>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</si>
  <si>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</si>
  <si>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</si>
  <si>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</si>
  <si>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</si>
  <si>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</si>
  <si>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</si>
  <si>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</si>
  <si>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</si>
  <si>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</si>
  <si>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</si>
  <si>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</si>
  <si>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</si>
  <si>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</si>
  <si>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</si>
  <si>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</si>
  <si>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</si>
  <si>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</si>
  <si>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</si>
  <si>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</si>
  <si>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</si>
  <si>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</si>
  <si>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</si>
  <si>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</si>
  <si>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</si>
  <si>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</si>
  <si>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</si>
  <si>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</si>
  <si>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</si>
  <si>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</si>
  <si>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</si>
  <si>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</si>
  <si>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</si>
  <si>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</si>
  <si>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</si>
  <si>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</si>
  <si>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</si>
  <si>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</si>
  <si>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</si>
  <si>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</si>
  <si>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</si>
  <si>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</si>
  <si>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</si>
  <si>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</si>
  <si>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</si>
  <si>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</si>
  <si>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</si>
  <si>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</si>
  <si>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</si>
  <si>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</si>
  <si>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</si>
  <si>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</si>
  <si>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</si>
  <si>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</si>
  <si>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</si>
  <si>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</si>
  <si>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</si>
  <si>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</si>
  <si>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</si>
  <si>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</si>
  <si>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</si>
  <si>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</si>
  <si>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</si>
  <si>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</si>
  <si>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</si>
  <si>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</si>
  <si>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</si>
  <si>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</si>
  <si>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</si>
  <si>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</si>
  <si>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</si>
  <si>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</si>
  <si>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</si>
  <si>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</si>
  <si>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</si>
  <si>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</si>
  <si>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</si>
  <si>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</si>
  <si>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</si>
  <si>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</si>
  <si>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</si>
  <si>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</si>
  <si>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</si>
  <si>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</si>
  <si>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</si>
  <si>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</si>
  <si>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</si>
  <si>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</si>
  <si>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</si>
  <si>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</si>
  <si>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</si>
  <si>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</si>
  <si>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</si>
  <si>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</si>
  <si>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</si>
  <si>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</si>
  <si>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</si>
  <si>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</si>
  <si>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</si>
  <si>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</si>
  <si>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</si>
  <si>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</si>
  <si>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</si>
  <si>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</si>
  <si>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</si>
  <si>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</si>
  <si>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</si>
  <si>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</si>
  <si>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</si>
  <si>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</si>
  <si>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</si>
  <si>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</si>
  <si>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</si>
  <si>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</si>
  <si>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</si>
  <si>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</si>
  <si>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</si>
  <si>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</si>
  <si>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</si>
  <si>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</si>
  <si>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</si>
  <si>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</si>
  <si>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</si>
  <si>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</si>
  <si>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</si>
  <si>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</si>
  <si>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</si>
  <si>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</si>
  <si>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</si>
  <si>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</si>
  <si>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</si>
  <si>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</si>
  <si>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</si>
  <si>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</si>
  <si>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</si>
  <si>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</si>
  <si>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</si>
  <si>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</si>
  <si>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</si>
  <si>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</si>
  <si>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</si>
  <si>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</si>
  <si>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</si>
  <si>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</si>
  <si>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</si>
  <si>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</si>
  <si>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</si>
  <si>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</si>
  <si>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</si>
  <si>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</si>
  <si>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</si>
  <si>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</si>
  <si>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</si>
  <si>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</si>
  <si>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</si>
  <si>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</si>
  <si>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</si>
  <si>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</si>
  <si>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</si>
  <si>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</si>
  <si>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</si>
  <si>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</si>
  <si>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</si>
  <si>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</si>
  <si>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</si>
  <si>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</si>
  <si>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</si>
  <si>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</si>
  <si>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</si>
  <si>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</si>
  <si>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</si>
  <si>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</si>
  <si>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</si>
  <si>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</si>
  <si>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</si>
  <si>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</si>
  <si>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</si>
  <si>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</si>
  <si>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</si>
  <si>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</si>
  <si>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</si>
  <si>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</si>
  <si>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</si>
  <si>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</si>
  <si>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</si>
  <si>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</si>
  <si>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</si>
  <si>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</si>
  <si>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</si>
  <si>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</si>
  <si>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</si>
  <si>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</si>
  <si>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</si>
  <si>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</si>
  <si>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</si>
  <si>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</si>
  <si>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</si>
  <si>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</si>
  <si>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</si>
  <si>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</si>
  <si>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</si>
  <si>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</si>
  <si>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</si>
  <si>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</si>
  <si>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</si>
  <si>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</si>
  <si>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</si>
  <si>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</si>
  <si>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</si>
  <si>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</si>
  <si>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</si>
  <si>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</si>
  <si>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</si>
  <si>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</si>
  <si>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</si>
  <si>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</si>
  <si>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</si>
  <si>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</si>
  <si>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</si>
  <si>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</si>
  <si>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</si>
  <si>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</si>
  <si>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</si>
  <si>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</si>
  <si>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</si>
  <si>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</si>
  <si>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</si>
  <si>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</si>
  <si>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</si>
  <si>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</si>
  <si>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</si>
  <si>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</si>
  <si>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</si>
  <si>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</si>
  <si>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</si>
  <si>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</si>
  <si>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</si>
  <si>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</si>
  <si>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</si>
  <si>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</si>
  <si>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</si>
  <si>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</si>
  <si>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</si>
  <si>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</si>
  <si>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</si>
  <si>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</si>
  <si>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</si>
  <si>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</si>
  <si>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</si>
  <si>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</si>
  <si>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</si>
  <si>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</si>
  <si>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</si>
  <si>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</si>
  <si>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</si>
  <si>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</si>
  <si>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</si>
  <si>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</si>
  <si>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</si>
  <si>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</si>
  <si>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</si>
  <si>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</si>
  <si>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</si>
  <si>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</si>
  <si>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</si>
  <si>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</si>
  <si>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</si>
  <si>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</si>
  <si>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</si>
  <si>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</si>
  <si>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</si>
  <si>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</si>
  <si>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</si>
  <si>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</si>
  <si>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</si>
  <si>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</si>
  <si>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</si>
  <si>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</si>
  <si>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</si>
  <si>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</si>
  <si>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</si>
  <si>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</si>
  <si>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</si>
  <si>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</si>
  <si>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</si>
  <si>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</si>
  <si>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</si>
  <si>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</si>
  <si>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</si>
  <si>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</si>
  <si>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</si>
  <si>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</si>
  <si>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</si>
  <si>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</si>
  <si>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</si>
  <si>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</si>
  <si>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</si>
  <si>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</si>
  <si>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</si>
  <si>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</si>
  <si>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</si>
  <si>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</si>
  <si>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</si>
  <si>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</si>
  <si>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</si>
  <si>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</si>
  <si>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</si>
  <si>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</si>
  <si>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</si>
  <si>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</si>
  <si>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</si>
  <si>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</si>
  <si>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</si>
  <si>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</si>
  <si>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</si>
  <si>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</si>
  <si>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</si>
  <si>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</si>
  <si>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</si>
  <si>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</si>
  <si>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</si>
  <si>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</si>
  <si>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</si>
  <si>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</si>
  <si>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</si>
  <si>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</si>
  <si>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</si>
  <si>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</si>
  <si>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</si>
  <si>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</si>
  <si>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</si>
  <si>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</si>
  <si>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</si>
  <si>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</si>
  <si>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</si>
  <si>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</si>
  <si>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</si>
  <si>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</si>
  <si>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</si>
  <si>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</si>
  <si>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</si>
  <si>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</si>
  <si>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</si>
  <si>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</si>
  <si>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</si>
  <si>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</si>
  <si>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</si>
  <si>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</si>
  <si>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</si>
  <si>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</si>
  <si>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</si>
  <si>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</si>
  <si>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</si>
  <si>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</si>
  <si>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</si>
  <si>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</si>
  <si>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</si>
  <si>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</si>
  <si>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</si>
  <si>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</si>
  <si>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</si>
  <si>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</si>
  <si>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</si>
  <si>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</si>
  <si>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</si>
  <si>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</si>
  <si>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</si>
  <si>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</si>
  <si>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</si>
  <si>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</si>
  <si>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</si>
  <si>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</si>
  <si>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</si>
  <si>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</si>
  <si>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</si>
  <si>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</si>
  <si>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</si>
  <si>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</si>
  <si>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</si>
  <si>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</si>
  <si>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</si>
  <si>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</si>
  <si>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</si>
  <si>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</si>
  <si>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</si>
  <si>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</si>
  <si>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</si>
  <si>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</si>
  <si>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</si>
  <si>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</si>
  <si>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</si>
  <si>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</si>
  <si>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</si>
  <si>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</si>
  <si>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</si>
  <si>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</si>
  <si>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</si>
  <si>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</si>
  <si>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</si>
  <si>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</si>
  <si>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</si>
  <si>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</si>
  <si>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</si>
  <si>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</si>
  <si>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</si>
  <si>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</si>
  <si>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</si>
  <si>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</si>
  <si>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</si>
  <si>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</si>
  <si>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</si>
  <si>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</si>
  <si>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</si>
  <si>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</si>
  <si>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</si>
  <si>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</si>
  <si>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</si>
  <si>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</si>
  <si>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</si>
  <si>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</si>
  <si>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</si>
  <si>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</si>
  <si>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</si>
  <si>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</si>
  <si>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</si>
  <si>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</si>
  <si>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</si>
  <si>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</si>
  <si>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</si>
  <si>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</si>
  <si>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</si>
  <si>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</si>
  <si>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</si>
  <si>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</si>
  <si>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</si>
  <si>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</si>
  <si>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</si>
  <si>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</si>
  <si>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</si>
  <si>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</si>
  <si>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</si>
  <si>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</si>
  <si>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</si>
  <si>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</si>
  <si>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</si>
  <si>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</si>
  <si>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</si>
  <si>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</si>
  <si>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</si>
  <si>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</si>
  <si>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</si>
  <si>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</si>
  <si>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</si>
  <si>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</si>
  <si>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</si>
  <si>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</si>
  <si>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</si>
  <si>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</si>
  <si>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</si>
  <si>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</si>
  <si>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</si>
  <si>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</si>
  <si>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</si>
  <si>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</si>
  <si>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</si>
  <si>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</si>
  <si>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</si>
  <si>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</si>
  <si>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</si>
  <si>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</si>
  <si>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</si>
  <si>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</si>
  <si>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</si>
  <si>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</si>
  <si>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</si>
  <si>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</si>
  <si>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</si>
  <si>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</si>
  <si>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</si>
  <si>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</si>
  <si>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</si>
  <si>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</si>
  <si>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</si>
  <si>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</si>
  <si>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</si>
  <si>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</si>
  <si>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</si>
  <si>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</si>
  <si>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</si>
  <si>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</si>
  <si>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</si>
  <si>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</si>
  <si>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</si>
  <si>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</si>
  <si>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</si>
  <si>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</si>
  <si>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</si>
  <si>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</si>
  <si>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</si>
  <si>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</si>
  <si>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</si>
  <si>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</si>
  <si>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</si>
  <si>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</si>
  <si>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</si>
  <si>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</si>
  <si>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</si>
  <si>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</si>
  <si>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</si>
  <si>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</si>
  <si>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</si>
  <si>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</si>
  <si>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</si>
  <si>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</si>
  <si>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</si>
  <si>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</si>
  <si>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</si>
  <si>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</si>
  <si>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</si>
  <si>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</si>
  <si>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</si>
  <si>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</si>
  <si>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</si>
  <si>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</si>
  <si>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</si>
  <si>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</si>
  <si>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</si>
  <si>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</si>
  <si>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</si>
  <si>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</si>
  <si>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</si>
  <si>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</si>
  <si>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</si>
  <si>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</si>
  <si>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</si>
  <si>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</si>
  <si>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</si>
  <si>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</si>
  <si>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</si>
  <si>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</si>
  <si>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</si>
  <si>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</si>
  <si>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</si>
  <si>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</si>
  <si>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</si>
  <si>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</si>
  <si>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</si>
  <si>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</si>
  <si>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</si>
  <si>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</si>
  <si>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</si>
  <si>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</si>
  <si>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</si>
  <si>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</si>
  <si>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</si>
  <si>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</si>
  <si>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</si>
  <si>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</si>
  <si>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</si>
  <si>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</si>
  <si>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</si>
  <si>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</si>
  <si>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</si>
  <si>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</si>
  <si>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</si>
  <si>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</si>
  <si>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</si>
  <si>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</si>
  <si>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</si>
  <si>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</si>
  <si>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</si>
  <si>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</si>
  <si>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</si>
  <si>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</si>
  <si>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</si>
  <si>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</si>
  <si>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</si>
  <si>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</si>
  <si>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</si>
  <si>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</si>
  <si>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</si>
  <si>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</si>
  <si>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</si>
  <si>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</si>
  <si>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</si>
  <si>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</si>
  <si>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</si>
  <si>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</si>
  <si>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</si>
  <si>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</si>
  <si>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</si>
  <si>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</si>
  <si>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</si>
  <si>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</si>
  <si>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</si>
  <si>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</si>
  <si>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</si>
  <si>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</si>
  <si>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</si>
  <si>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</si>
  <si>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</si>
  <si>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</si>
  <si>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</si>
  <si>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</si>
  <si>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</si>
  <si>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</si>
  <si>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</si>
  <si>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</si>
  <si>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</si>
  <si>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</si>
  <si>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</si>
  <si>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</si>
  <si>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</si>
  <si>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</si>
  <si>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</si>
  <si>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</si>
  <si>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</si>
  <si>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</si>
  <si>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</si>
  <si>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</si>
  <si>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</si>
  <si>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</si>
  <si>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</si>
  <si>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</si>
  <si>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</si>
  <si>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</si>
  <si>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</si>
  <si>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</si>
  <si>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</si>
  <si>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</si>
  <si>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</si>
  <si>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</si>
  <si>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</si>
  <si>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</si>
  <si>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</si>
  <si>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</si>
  <si>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</si>
  <si>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</si>
  <si>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</si>
  <si>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</si>
  <si>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</si>
  <si>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</si>
  <si>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</si>
  <si>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</si>
  <si>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</si>
  <si>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</si>
  <si>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</si>
  <si>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</si>
  <si>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</si>
  <si>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</si>
  <si>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</si>
  <si>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</si>
  <si>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</si>
  <si>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</si>
  <si>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</si>
  <si>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</si>
  <si>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</si>
  <si>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</si>
  <si>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</si>
  <si>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</si>
  <si>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</si>
  <si>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</si>
  <si>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</si>
  <si>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</si>
  <si>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</si>
  <si>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</si>
  <si>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</si>
  <si>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</si>
  <si>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</si>
  <si>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</si>
  <si>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</si>
  <si>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</si>
  <si>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</si>
  <si>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</si>
  <si>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</si>
  <si>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</si>
  <si>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</si>
  <si>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</si>
  <si>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</si>
  <si>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</si>
  <si>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</si>
  <si>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</si>
  <si>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</si>
  <si>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</si>
  <si>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</si>
  <si>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</si>
  <si>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</si>
  <si>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</si>
  <si>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</si>
  <si>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</si>
  <si>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</si>
  <si>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</si>
  <si>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</si>
  <si>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</si>
  <si>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</si>
  <si>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</si>
  <si>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</si>
  <si>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</si>
  <si>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</si>
  <si>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</si>
  <si>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</si>
  <si>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</si>
  <si>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</si>
  <si>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</si>
  <si>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</si>
  <si>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</si>
  <si>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</si>
  <si>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</si>
  <si>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</si>
  <si>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</si>
  <si>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</si>
  <si>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</si>
  <si>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</si>
  <si>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</si>
  <si>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</si>
  <si>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</si>
  <si>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</si>
  <si>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</si>
  <si>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</si>
  <si>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</si>
  <si>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</si>
  <si>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</si>
  <si>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</si>
  <si>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</si>
  <si>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</si>
  <si>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</si>
  <si>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</si>
  <si>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</si>
  <si>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</si>
  <si>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</si>
  <si>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</si>
  <si>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</si>
  <si>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</si>
  <si>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</si>
  <si>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</si>
  <si>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</si>
  <si>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</si>
  <si>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</si>
  <si>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</si>
  <si>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</si>
  <si>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</si>
  <si>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</si>
  <si>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</si>
  <si>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</si>
  <si>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</si>
  <si>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</si>
  <si>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</si>
  <si>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</si>
  <si>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</si>
  <si>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</si>
  <si>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</si>
  <si>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</si>
  <si>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</si>
  <si>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</si>
  <si>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</si>
  <si>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</si>
  <si>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</si>
  <si>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</si>
  <si>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</si>
  <si>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</si>
  <si>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</si>
  <si>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</si>
  <si>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</si>
  <si>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</si>
  <si>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</si>
  <si>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</si>
  <si>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</si>
  <si>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</si>
  <si>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</si>
  <si>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</si>
  <si>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</si>
  <si>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</si>
  <si>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</si>
  <si>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</si>
  <si>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</si>
  <si>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</si>
  <si>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</si>
  <si>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</si>
  <si>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</si>
  <si>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</si>
  <si>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</si>
  <si>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</si>
  <si>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</si>
  <si>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</si>
  <si>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</si>
  <si>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</si>
  <si>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</si>
  <si>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</si>
  <si>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</si>
  <si>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</si>
  <si>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</si>
  <si>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</si>
  <si>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</si>
  <si>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</si>
  <si>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</si>
  <si>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</si>
  <si>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</si>
  <si>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</si>
  <si>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</si>
  <si>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</si>
  <si>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</si>
  <si>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</si>
  <si>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</si>
  <si>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</si>
  <si>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</si>
  <si>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</si>
  <si>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</si>
  <si>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</si>
  <si>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</si>
  <si>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</si>
  <si>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</si>
  <si>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</si>
  <si>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</si>
  <si>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</si>
  <si>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</si>
  <si>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</si>
  <si>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</si>
  <si>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</si>
  <si>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</si>
  <si>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</si>
  <si>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</si>
  <si>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</si>
  <si>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</si>
  <si>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</si>
  <si>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</si>
  <si>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</si>
  <si>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</si>
  <si>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</si>
  <si>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</si>
  <si>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</si>
  <si>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</si>
  <si>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</si>
  <si>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</si>
  <si>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</si>
  <si>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</si>
  <si>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</si>
  <si>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</si>
  <si>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</si>
  <si>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</si>
  <si>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</si>
  <si>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</si>
  <si>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</si>
  <si>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</si>
  <si>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</si>
  <si>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</si>
  <si>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</si>
  <si>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</si>
  <si>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</si>
  <si>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</si>
  <si>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</si>
  <si>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</si>
  <si>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</si>
  <si>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</si>
  <si>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</si>
  <si>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</si>
  <si>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</si>
  <si>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</si>
  <si>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</si>
  <si>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</si>
  <si>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</si>
  <si>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</si>
  <si>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</si>
  <si>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</si>
  <si>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</si>
  <si>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</si>
  <si>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</si>
  <si>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</si>
  <si>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</si>
  <si>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</si>
  <si>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</si>
  <si>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</si>
  <si>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</si>
  <si>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</si>
  <si>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</si>
  <si>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</si>
  <si>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</si>
  <si>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</si>
  <si>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</si>
  <si>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</si>
  <si>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</si>
  <si>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</si>
  <si>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</si>
  <si>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</si>
  <si>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</si>
  <si>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</si>
  <si>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</si>
  <si>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</si>
  <si>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</si>
  <si>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</si>
  <si>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</si>
  <si>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</si>
  <si>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</si>
  <si>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</si>
  <si>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</si>
  <si>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</si>
  <si>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</si>
  <si>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</si>
  <si>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</si>
  <si>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</si>
  <si>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</si>
  <si>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</si>
  <si>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</si>
  <si>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</si>
  <si>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</si>
  <si>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</si>
  <si>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</si>
  <si>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</si>
  <si>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</si>
  <si>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</si>
  <si>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</si>
  <si>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</si>
  <si>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</si>
  <si>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</si>
  <si>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</si>
  <si>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</si>
  <si>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</si>
  <si>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</si>
  <si>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</si>
  <si>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</si>
  <si>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</si>
  <si>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</si>
  <si>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</si>
  <si>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</si>
  <si>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</si>
  <si>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</si>
  <si>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</si>
  <si>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</si>
  <si>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</si>
  <si>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</si>
  <si>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</si>
  <si>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</si>
  <si>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</si>
  <si>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</si>
  <si>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</si>
  <si>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</si>
  <si>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</si>
  <si>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</si>
  <si>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</si>
  <si>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</si>
  <si>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</si>
  <si>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</si>
  <si>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</si>
  <si>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</si>
  <si>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</si>
  <si>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</si>
  <si>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</si>
  <si>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</si>
  <si>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</si>
  <si>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</si>
  <si>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</si>
  <si>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</si>
  <si>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</si>
  <si>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</si>
  <si>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</si>
  <si>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</si>
  <si>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</si>
  <si>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</si>
  <si>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</si>
  <si>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</si>
  <si>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</si>
  <si>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</si>
  <si>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</si>
  <si>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</si>
  <si>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</si>
  <si>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</si>
  <si>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</si>
  <si>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</si>
  <si>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</si>
  <si>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</si>
  <si>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</si>
  <si>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</si>
  <si>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</si>
  <si>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</si>
  <si>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</si>
  <si>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</si>
  <si>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</si>
  <si>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</si>
  <si>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</si>
  <si>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</si>
  <si>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</si>
  <si>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</si>
  <si>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</si>
  <si>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</si>
  <si>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</si>
  <si>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</si>
  <si>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</si>
  <si>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</si>
  <si>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</si>
  <si>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</si>
  <si>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</si>
  <si>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</si>
  <si>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</si>
  <si>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</si>
  <si>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</si>
  <si>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</si>
  <si>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</si>
  <si>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</si>
  <si>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</si>
  <si>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</si>
  <si>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</si>
  <si>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</si>
  <si>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</si>
  <si>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</si>
  <si>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</si>
  <si>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</si>
  <si>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</si>
  <si>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</si>
  <si>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</si>
  <si>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</si>
  <si>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</si>
  <si>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</si>
  <si>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</si>
  <si>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</si>
  <si>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</si>
  <si>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</si>
  <si>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</si>
  <si>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</si>
  <si>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</si>
  <si>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</si>
  <si>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</si>
  <si>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</si>
  <si>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</si>
  <si>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</si>
  <si>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</si>
  <si>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</si>
  <si>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</si>
  <si>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</si>
  <si>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</si>
  <si>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</si>
  <si>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</si>
  <si>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</si>
  <si>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</si>
  <si>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</si>
  <si>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</si>
  <si>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</si>
  <si>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</si>
  <si>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</si>
  <si>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</si>
  <si>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</si>
  <si>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</si>
  <si>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</si>
  <si>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</si>
  <si>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</si>
  <si>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</si>
  <si>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</si>
  <si>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</si>
  <si>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</si>
  <si>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</si>
  <si>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</si>
  <si>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</si>
  <si>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</si>
  <si>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</si>
  <si>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</si>
  <si>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</si>
  <si>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</si>
  <si>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</si>
  <si>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</si>
  <si>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</si>
  <si>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</si>
  <si>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</si>
  <si>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</si>
  <si>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</si>
  <si>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</si>
  <si>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</si>
  <si>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</si>
  <si>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</si>
  <si>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</si>
  <si>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</si>
  <si>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</si>
  <si>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</si>
  <si>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</si>
  <si>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</si>
  <si>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</si>
  <si>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</si>
  <si>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</si>
  <si>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</si>
  <si>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</si>
  <si>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</si>
  <si>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</si>
  <si>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</si>
  <si>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</si>
  <si>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</si>
  <si>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</si>
  <si>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</si>
  <si>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</si>
  <si>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</si>
  <si>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</si>
  <si>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</si>
  <si>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</si>
  <si>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</si>
  <si>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</si>
  <si>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</si>
  <si>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</si>
  <si>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</si>
  <si>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</si>
  <si>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</si>
  <si>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</si>
  <si>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</si>
  <si>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</si>
  <si>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</si>
  <si>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</si>
  <si>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</si>
  <si>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</si>
  <si>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</si>
  <si>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</si>
  <si>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</si>
  <si>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</si>
  <si>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</si>
  <si>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</si>
  <si>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</si>
  <si>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</si>
  <si>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</si>
  <si>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</si>
  <si>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</si>
  <si>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</si>
  <si>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</si>
  <si>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</si>
  <si>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</si>
  <si>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</si>
  <si>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</si>
  <si>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</si>
  <si>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</si>
  <si>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</si>
  <si>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</si>
  <si>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</si>
  <si>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</si>
  <si>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</si>
  <si>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</si>
  <si>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</si>
  <si>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</si>
  <si>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</si>
  <si>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</si>
  <si>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</si>
  <si>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</si>
  <si>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</si>
  <si>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</si>
  <si>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</si>
  <si>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</si>
  <si>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</si>
  <si>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</si>
  <si>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</si>
  <si>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</si>
  <si>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</si>
  <si>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</si>
  <si>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</si>
  <si>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</si>
  <si>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</si>
  <si>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</si>
  <si>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</si>
  <si>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</si>
  <si>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</si>
  <si>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</si>
  <si>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</si>
  <si>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</si>
  <si>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</si>
  <si>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</si>
  <si>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</si>
  <si>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</si>
  <si>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</si>
  <si>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</si>
  <si>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</si>
  <si>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</si>
  <si>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</si>
  <si>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</si>
  <si>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</si>
  <si>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</si>
  <si>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</si>
  <si>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</si>
  <si>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</si>
  <si>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</si>
  <si>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</si>
  <si>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</si>
  <si>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</si>
  <si>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</si>
  <si>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</si>
  <si>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</si>
  <si>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</si>
  <si>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</si>
  <si>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</si>
  <si>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</si>
  <si>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</si>
  <si>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</si>
  <si>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</si>
  <si>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</si>
  <si>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</si>
  <si>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</si>
  <si>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</si>
  <si>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</si>
  <si>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</si>
  <si>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</si>
  <si>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</si>
  <si>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</si>
  <si>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</si>
  <si>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</si>
  <si>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</si>
  <si>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</si>
  <si>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</si>
  <si>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</si>
  <si>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</si>
  <si>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</si>
  <si>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</si>
  <si>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</si>
  <si>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</si>
  <si>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</si>
  <si>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</si>
  <si>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</si>
  <si>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</si>
  <si>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</si>
  <si>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</si>
  <si>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</si>
  <si>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</si>
  <si>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</si>
  <si>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</si>
  <si>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</si>
  <si>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</si>
  <si>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</si>
  <si>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</si>
  <si>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</si>
  <si>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</si>
  <si>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</si>
  <si>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</si>
  <si>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</si>
  <si>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</si>
  <si>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</si>
  <si>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</si>
  <si>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</si>
  <si>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</si>
  <si>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</si>
  <si>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</si>
  <si>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</si>
  <si>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</si>
  <si>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</si>
  <si>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</si>
  <si>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</si>
  <si>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</si>
  <si>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</si>
  <si>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</si>
  <si>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</si>
  <si>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</si>
  <si>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</si>
  <si>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</si>
  <si>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</si>
  <si>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</si>
  <si>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</si>
  <si>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</si>
  <si>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</si>
  <si>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</si>
  <si>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</si>
  <si>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</si>
  <si>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</si>
  <si>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</si>
  <si>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</si>
  <si>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</si>
  <si>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</si>
  <si>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</si>
  <si>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</si>
  <si>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</si>
  <si>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</si>
  <si>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</si>
  <si>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</si>
  <si>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</si>
  <si>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</si>
  <si>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</si>
  <si>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</si>
  <si>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</si>
  <si>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</si>
  <si>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</si>
  <si>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</si>
  <si>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</si>
  <si>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</si>
  <si>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</si>
  <si>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</si>
  <si>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</si>
  <si>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</si>
  <si>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</si>
  <si>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</si>
  <si>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</si>
  <si>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</si>
  <si>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</si>
  <si>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</si>
  <si>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</si>
  <si>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</si>
  <si>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</si>
  <si>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</si>
  <si>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</si>
  <si>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</si>
  <si>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</si>
  <si>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</si>
  <si>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</si>
  <si>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</si>
  <si>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</si>
  <si>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</si>
  <si>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</si>
  <si>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</si>
  <si>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</si>
  <si>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</si>
  <si>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</si>
  <si>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</si>
  <si>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</si>
  <si>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</si>
  <si>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</si>
  <si>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</si>
  <si>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</si>
  <si>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</si>
  <si>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</si>
  <si>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</si>
  <si>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</si>
  <si>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</si>
  <si>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</si>
  <si>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</si>
  <si>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</si>
  <si>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</si>
  <si>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</si>
  <si>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</si>
  <si>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</si>
  <si>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</si>
  <si>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</si>
  <si>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</si>
  <si>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</si>
  <si>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</si>
  <si>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</si>
  <si>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</si>
  <si>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</si>
  <si>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</si>
  <si>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</si>
  <si>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</si>
  <si>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</si>
  <si>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</si>
  <si>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</si>
  <si>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</si>
  <si>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</si>
  <si>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</si>
  <si>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</si>
  <si>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</si>
  <si>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</si>
  <si>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</si>
  <si>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</si>
  <si>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</si>
  <si>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</si>
  <si>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</si>
  <si>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</si>
  <si>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</si>
  <si>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</si>
  <si>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</si>
  <si>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</si>
  <si>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</si>
  <si>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</si>
  <si>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</si>
  <si>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</si>
  <si>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</si>
  <si>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</si>
  <si>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</si>
  <si>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</si>
  <si>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</si>
  <si>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</si>
  <si>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</si>
  <si>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</si>
  <si>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</si>
  <si>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</si>
  <si>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</si>
  <si>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</si>
  <si>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</si>
  <si>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</si>
  <si>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</si>
  <si>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</si>
  <si>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</si>
  <si>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</si>
  <si>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</si>
  <si>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</si>
  <si>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</si>
  <si>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</si>
  <si>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</si>
  <si>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</si>
  <si>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</si>
  <si>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</si>
  <si>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</si>
  <si>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</si>
  <si>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</si>
  <si>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</si>
  <si>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</si>
  <si>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</si>
  <si>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</si>
  <si>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</si>
  <si>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</si>
  <si>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</si>
  <si>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</si>
  <si>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</si>
  <si>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</si>
  <si>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</si>
  <si>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</si>
  <si>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</si>
  <si>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</si>
  <si>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</si>
  <si>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</si>
  <si>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</si>
  <si>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</si>
  <si>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</si>
  <si>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</si>
  <si>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</si>
  <si>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</si>
  <si>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</si>
  <si>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</si>
  <si>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</si>
  <si>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</si>
  <si>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</si>
  <si>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</si>
  <si>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</si>
  <si>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</si>
  <si>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</si>
  <si>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</si>
  <si>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</si>
  <si>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</si>
  <si>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</si>
  <si>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</si>
  <si>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</si>
  <si>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</si>
  <si>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</si>
  <si>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</si>
  <si>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</si>
  <si>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</si>
  <si>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</si>
  <si>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</si>
  <si>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</si>
  <si>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</si>
  <si>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</si>
  <si>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</si>
  <si>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</si>
  <si>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</si>
  <si>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</si>
  <si>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</si>
  <si>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</si>
  <si>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</si>
  <si>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</si>
  <si>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</si>
  <si>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</si>
  <si>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</si>
  <si>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</si>
  <si>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</si>
  <si>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</si>
  <si>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</si>
  <si>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</si>
  <si>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</si>
  <si>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</si>
  <si>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</si>
  <si>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</si>
  <si>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</si>
  <si>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</si>
  <si>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</si>
  <si>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</si>
  <si>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</si>
  <si>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</si>
  <si>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</si>
  <si>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</si>
  <si>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</si>
  <si>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</si>
  <si>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</si>
  <si>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</si>
  <si>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</si>
  <si>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</si>
  <si>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</si>
  <si>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</si>
  <si>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</si>
  <si>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</si>
  <si>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</si>
  <si>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</si>
  <si>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</si>
  <si>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</si>
  <si>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</si>
  <si>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</si>
  <si>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</si>
  <si>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</si>
  <si>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</si>
  <si>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</si>
  <si>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</si>
  <si>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</si>
  <si>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</si>
  <si>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</si>
  <si>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</si>
  <si>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</si>
  <si>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</si>
  <si>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</si>
  <si>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</si>
  <si>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</si>
  <si>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</si>
  <si>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</si>
  <si>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</si>
  <si>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</si>
  <si>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</si>
  <si>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</si>
  <si>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</si>
  <si>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</si>
  <si>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</si>
  <si>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</si>
  <si>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</si>
  <si>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</si>
  <si>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</si>
  <si>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</si>
  <si>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</si>
  <si>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</si>
  <si>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</si>
  <si>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</si>
  <si>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</si>
  <si>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</si>
  <si>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</si>
  <si>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</si>
  <si>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</si>
  <si>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</si>
  <si>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</si>
  <si>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</si>
  <si>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</si>
  <si>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</si>
  <si>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</si>
  <si>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</si>
  <si>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</si>
  <si>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</si>
  <si>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</si>
  <si>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</si>
  <si>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</si>
  <si>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</si>
  <si>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</si>
  <si>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</si>
  <si>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</si>
  <si>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</si>
  <si>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</si>
  <si>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</si>
  <si>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</si>
  <si>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</si>
  <si>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</si>
  <si>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</si>
  <si>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</si>
  <si>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</si>
  <si>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</si>
  <si>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</si>
  <si>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</si>
  <si>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</si>
  <si>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</si>
  <si>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</si>
  <si>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</si>
  <si>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</si>
  <si>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</si>
  <si>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</si>
  <si>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</si>
  <si>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</si>
  <si>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</si>
  <si>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</si>
  <si>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</si>
  <si>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</si>
  <si>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</si>
  <si>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</si>
  <si>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</si>
  <si>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</si>
  <si>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</si>
  <si>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</si>
  <si>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</si>
  <si>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</si>
  <si>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</si>
  <si>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</si>
  <si>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</si>
  <si>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</si>
  <si>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</si>
  <si>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</si>
  <si>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</si>
  <si>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</si>
  <si>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</si>
  <si>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</si>
  <si>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</si>
  <si>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</si>
  <si>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</si>
  <si>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</si>
  <si>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</si>
  <si>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</si>
  <si>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</si>
  <si>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</si>
  <si>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</si>
  <si>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</si>
  <si>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</si>
  <si>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</si>
  <si>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</si>
  <si>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</si>
  <si>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</si>
  <si>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</si>
  <si>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</si>
  <si>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</si>
  <si>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</si>
  <si>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</si>
  <si>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</si>
  <si>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</si>
  <si>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</si>
  <si>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</si>
  <si>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</si>
  <si>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</si>
  <si>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</si>
  <si>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</si>
  <si>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</si>
  <si>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</si>
  <si>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</si>
  <si>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</si>
  <si>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</si>
  <si>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</si>
  <si>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</si>
  <si>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</si>
  <si>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</si>
  <si>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</si>
  <si>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</si>
  <si>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</si>
  <si>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</si>
  <si>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</si>
  <si>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</si>
  <si>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</si>
  <si>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</si>
  <si>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</si>
  <si>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</si>
  <si>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</si>
  <si>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</si>
  <si>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</si>
  <si>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</si>
  <si>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</si>
  <si>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</si>
  <si>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</si>
  <si>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</si>
  <si>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</si>
  <si>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</si>
  <si>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</si>
  <si>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</si>
  <si>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</si>
  <si>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</si>
  <si>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</si>
  <si>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</si>
  <si>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</si>
  <si>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</si>
  <si>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</si>
  <si>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</si>
  <si>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</si>
  <si>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</si>
  <si>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</si>
  <si>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</si>
  <si>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</si>
  <si>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</si>
  <si>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</si>
  <si>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</si>
  <si>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</si>
  <si>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</si>
  <si>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</si>
  <si>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</si>
  <si>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</si>
  <si>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</si>
  <si>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</si>
  <si>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</si>
  <si>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</si>
  <si>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</si>
  <si>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</si>
  <si>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</si>
  <si>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</si>
  <si>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</si>
  <si>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</si>
  <si>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</si>
  <si>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</si>
  <si>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</si>
  <si>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</si>
  <si>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</si>
  <si>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</si>
  <si>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</si>
  <si>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</si>
  <si>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</si>
  <si>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</si>
  <si>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</si>
  <si>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</si>
  <si>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</si>
  <si>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</si>
  <si>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</si>
  <si>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</si>
  <si>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</si>
  <si>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</si>
  <si>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</si>
  <si>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</si>
  <si>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</si>
  <si>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</si>
  <si>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</si>
  <si>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</si>
  <si>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</si>
  <si>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</si>
  <si>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</si>
  <si>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</si>
  <si>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</si>
  <si>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</si>
  <si>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</si>
  <si>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</si>
  <si>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</si>
  <si>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</si>
  <si>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</si>
  <si>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</si>
  <si>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</si>
  <si>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</si>
  <si>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</si>
  <si>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</si>
  <si>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</si>
  <si>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</si>
  <si>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</si>
  <si>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</si>
  <si>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</si>
  <si>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</si>
  <si>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</si>
  <si>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</si>
  <si>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</si>
  <si>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</si>
  <si>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</si>
  <si>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</si>
  <si>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</si>
  <si>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</si>
  <si>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</si>
  <si>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</si>
  <si>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</si>
  <si>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</si>
  <si>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</si>
  <si>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</si>
  <si>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</si>
  <si>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</si>
  <si>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</si>
  <si>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</si>
  <si>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</si>
  <si>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</si>
  <si>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</si>
  <si>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</si>
  <si>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</si>
  <si>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</si>
  <si>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</si>
  <si>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</si>
  <si>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</si>
  <si>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</si>
  <si>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</si>
  <si>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</si>
  <si>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</si>
  <si>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</si>
  <si>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</si>
  <si>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</si>
  <si>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</si>
  <si>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</si>
  <si>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</si>
  <si>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</si>
  <si>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</si>
  <si>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</si>
  <si>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</si>
  <si>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</si>
  <si>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</si>
  <si>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</si>
  <si>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</si>
  <si>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</si>
  <si>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</si>
  <si>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</si>
  <si>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</si>
  <si>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</si>
  <si>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</si>
  <si>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</si>
  <si>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</si>
  <si>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</si>
  <si>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</si>
  <si>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</si>
  <si>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</si>
  <si>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</si>
  <si>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</si>
  <si>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</si>
  <si>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</si>
  <si>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</si>
  <si>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</si>
  <si>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</si>
  <si>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</si>
  <si>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</si>
  <si>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</si>
  <si>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</si>
  <si>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</si>
  <si>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</si>
  <si>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</si>
  <si>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</si>
  <si>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</si>
  <si>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</si>
  <si>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</si>
  <si>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</si>
  <si>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</si>
  <si>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</si>
  <si>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</si>
  <si>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</si>
  <si>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</si>
  <si>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</si>
  <si>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</si>
  <si>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</si>
  <si>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</si>
  <si>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</si>
  <si>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</si>
  <si>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</si>
  <si>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</si>
  <si>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</si>
  <si>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</si>
  <si>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</si>
  <si>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</si>
  <si>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</si>
  <si>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</si>
  <si>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</si>
  <si>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</si>
  <si>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</si>
  <si>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</si>
  <si>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</si>
  <si>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</si>
  <si>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</si>
  <si>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</si>
  <si>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</si>
  <si>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</si>
  <si>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</si>
  <si>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</si>
  <si>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</si>
  <si>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</si>
  <si>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</si>
  <si>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</si>
  <si>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</si>
  <si>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</si>
  <si>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</si>
  <si>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</si>
  <si>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</si>
  <si>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</si>
  <si>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</si>
  <si>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</si>
  <si>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</si>
  <si>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</si>
  <si>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</si>
  <si>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</si>
  <si>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</si>
  <si>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</si>
  <si>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</si>
  <si>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</si>
  <si>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</si>
  <si>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</si>
  <si>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</si>
  <si>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</si>
  <si>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</si>
  <si>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</si>
  <si>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</si>
  <si>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</si>
  <si>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</si>
  <si>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</si>
  <si>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</si>
  <si>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</si>
  <si>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</si>
  <si>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</si>
  <si>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</si>
  <si>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</si>
  <si>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</si>
  <si>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</si>
  <si>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</si>
  <si>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</si>
  <si>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</si>
  <si>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</si>
  <si>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</si>
  <si>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</si>
  <si>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</si>
  <si>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</si>
  <si>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</si>
  <si>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</si>
  <si>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</si>
  <si>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</si>
  <si>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</si>
  <si>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</si>
  <si>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</si>
  <si>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</si>
  <si>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</si>
  <si>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</si>
  <si>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</si>
  <si>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</si>
  <si>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</si>
  <si>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</si>
  <si>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</si>
  <si>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</si>
  <si>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</si>
  <si>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</si>
  <si>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</si>
  <si>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</si>
  <si>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</si>
  <si>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</si>
  <si>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</si>
  <si>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</si>
  <si>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</si>
  <si>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</si>
  <si>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</si>
  <si>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</si>
  <si>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</si>
  <si>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</si>
  <si>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</si>
  <si>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</si>
  <si>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</si>
  <si>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</si>
  <si>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</si>
  <si>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</si>
  <si>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</si>
  <si>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</si>
  <si>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</si>
  <si>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</si>
  <si>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</si>
  <si>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</si>
  <si>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</si>
  <si>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</si>
  <si>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</si>
  <si>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</si>
  <si>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</si>
  <si>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</si>
  <si>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</si>
  <si>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</si>
  <si>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</si>
  <si>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</si>
  <si>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</si>
  <si>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</si>
  <si>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</si>
  <si>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</si>
  <si>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</si>
  <si>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</si>
  <si>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</si>
  <si>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</si>
  <si>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</si>
  <si>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</si>
  <si>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</si>
  <si>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</si>
  <si>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</si>
  <si>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</si>
  <si>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</si>
  <si>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</si>
  <si>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</si>
  <si>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</si>
  <si>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</si>
  <si>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</si>
  <si>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</si>
  <si>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</si>
  <si>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</si>
  <si>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</si>
  <si>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</si>
  <si>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</si>
  <si>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</si>
  <si>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</si>
  <si>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</si>
  <si>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</si>
  <si>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</si>
  <si>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</si>
  <si>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</si>
  <si>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</si>
  <si>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</si>
  <si>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</si>
  <si>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</si>
  <si>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</si>
  <si>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</si>
  <si>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</si>
  <si>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</si>
  <si>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</si>
  <si>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</si>
  <si>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</si>
  <si>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</si>
  <si>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</si>
  <si>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</si>
  <si>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</si>
  <si>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</si>
  <si>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</si>
  <si>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</si>
  <si>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</si>
  <si>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</si>
  <si>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</si>
  <si>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</si>
  <si>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</si>
  <si>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</si>
  <si>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</si>
  <si>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</si>
  <si>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</si>
  <si>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</si>
  <si>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</si>
  <si>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</si>
  <si>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</si>
  <si>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</si>
  <si>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</si>
  <si>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</si>
  <si>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</si>
  <si>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</si>
  <si>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</si>
  <si>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</si>
  <si>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</si>
  <si>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</si>
  <si>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</si>
  <si>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</si>
  <si>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</si>
  <si>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</si>
  <si>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</si>
  <si>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</si>
  <si>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</si>
  <si>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</si>
  <si>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</si>
  <si>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</si>
  <si>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</si>
  <si>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</si>
  <si>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</si>
  <si>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</si>
  <si>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</si>
  <si>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</si>
  <si>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</si>
  <si>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</si>
  <si>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</si>
  <si>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</si>
  <si>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</si>
  <si>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</si>
  <si>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</si>
  <si>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</si>
  <si>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</si>
  <si>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</si>
  <si>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</si>
  <si>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</si>
  <si>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</si>
  <si>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</si>
  <si>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</si>
  <si>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</si>
  <si>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</si>
  <si>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</si>
  <si>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</si>
  <si>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</si>
  <si>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</si>
  <si>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</si>
  <si>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</si>
  <si>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</si>
  <si>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</si>
  <si>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</si>
  <si>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</si>
  <si>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</si>
  <si>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</si>
  <si>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</si>
  <si>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</si>
  <si>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</si>
  <si>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</si>
  <si>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</si>
  <si>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</si>
  <si>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</si>
  <si>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</si>
  <si>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</si>
  <si>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</si>
  <si>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</si>
  <si>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</si>
  <si>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</si>
  <si>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</si>
  <si>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</si>
  <si>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</si>
  <si>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</si>
  <si>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</si>
  <si>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</si>
  <si>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</si>
  <si>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</si>
  <si>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</si>
  <si>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</si>
  <si>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</si>
  <si>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</si>
  <si>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</si>
  <si>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</si>
  <si>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</si>
  <si>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</si>
  <si>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</si>
  <si>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</si>
  <si>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</si>
  <si>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</si>
  <si>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</si>
  <si>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</si>
  <si>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</si>
  <si>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</si>
  <si>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</si>
  <si>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</si>
  <si>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</si>
  <si>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</si>
  <si>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</si>
  <si>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</si>
  <si>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</si>
  <si>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</si>
  <si>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</si>
  <si>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</si>
  <si>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</si>
  <si>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</si>
  <si>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</si>
  <si>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</si>
  <si>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</si>
  <si>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</si>
  <si>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</si>
  <si>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</si>
  <si>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</si>
  <si>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</si>
  <si>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</si>
  <si>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</si>
  <si>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</si>
  <si>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</si>
  <si>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</si>
  <si>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</si>
  <si>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</si>
  <si>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</si>
  <si>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</si>
  <si>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</si>
  <si>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</si>
  <si>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</si>
  <si>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</si>
  <si>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</si>
  <si>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</si>
  <si>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</si>
  <si>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</si>
  <si>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</si>
  <si>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</si>
  <si>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</si>
  <si>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</si>
  <si>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</si>
  <si>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</si>
  <si>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</si>
  <si>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</si>
  <si>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</si>
  <si>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</si>
  <si>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</si>
  <si>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</si>
  <si>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</si>
  <si>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</si>
  <si>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</si>
  <si>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</si>
  <si>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</si>
  <si>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</si>
  <si>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</si>
  <si>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</si>
  <si>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</si>
  <si>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</si>
  <si>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</si>
  <si>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</si>
  <si>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</si>
  <si>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</si>
  <si>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</si>
  <si>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</si>
  <si>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</si>
  <si>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</si>
  <si>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</si>
  <si>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</si>
  <si>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</si>
  <si>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</si>
  <si>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</si>
  <si>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</si>
  <si>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</si>
  <si>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</si>
  <si>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</si>
  <si>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</si>
  <si>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</si>
  <si>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</si>
  <si>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</si>
  <si>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</si>
  <si>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</si>
  <si>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</si>
  <si>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</si>
  <si>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</si>
  <si>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</si>
  <si>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</si>
  <si>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</si>
  <si>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</si>
  <si>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</si>
  <si>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</si>
  <si>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</si>
  <si>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</si>
  <si>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</si>
  <si>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</si>
  <si>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</si>
  <si>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</si>
  <si>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</si>
  <si>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</si>
  <si>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</si>
  <si>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</si>
  <si>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</si>
  <si>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</si>
  <si>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</si>
  <si>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</si>
  <si>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</si>
  <si>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</si>
  <si>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</si>
  <si>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</si>
  <si>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</si>
  <si>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</si>
  <si>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</si>
  <si>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</si>
  <si>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</si>
  <si>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</si>
  <si>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</si>
  <si>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</si>
  <si>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</si>
  <si>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</si>
  <si>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</si>
  <si>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</si>
  <si>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</si>
  <si>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</si>
  <si>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</si>
  <si>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</si>
  <si>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</si>
  <si>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</si>
  <si>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</si>
  <si>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</si>
  <si>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</si>
  <si>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</si>
  <si>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</si>
  <si>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</si>
  <si>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</si>
  <si>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</si>
  <si>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</si>
  <si>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</si>
  <si>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</si>
  <si>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</si>
  <si>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</si>
  <si>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</si>
  <si>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</si>
  <si>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</si>
  <si>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</si>
  <si>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</si>
  <si>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</si>
  <si>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</si>
  <si>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</si>
  <si>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</si>
  <si>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</si>
  <si>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</si>
  <si>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</si>
  <si>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</si>
  <si>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</si>
  <si>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</si>
  <si>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</si>
  <si>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</si>
  <si>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</si>
  <si>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</si>
  <si>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</si>
  <si>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</si>
  <si>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</si>
  <si>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</si>
  <si>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</si>
  <si>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</si>
  <si>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</si>
  <si>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</si>
  <si>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</si>
  <si>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</si>
  <si>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</si>
  <si>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</si>
  <si>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</si>
  <si>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</si>
  <si>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</si>
  <si>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</si>
  <si>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</si>
  <si>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</si>
  <si>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</si>
  <si>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</si>
  <si>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</si>
  <si>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</si>
  <si>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</si>
  <si>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</si>
  <si>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</si>
  <si>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</si>
  <si>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</si>
  <si>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</si>
  <si>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</si>
  <si>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</si>
  <si>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</si>
  <si>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</si>
  <si>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</si>
  <si>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</si>
  <si>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</si>
  <si>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</si>
  <si>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</si>
  <si>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</si>
  <si>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</si>
  <si>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</si>
  <si>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</si>
  <si>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</si>
  <si>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</si>
  <si>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</si>
  <si>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</si>
  <si>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</si>
  <si>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</si>
  <si>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</si>
  <si>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</si>
  <si>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</si>
  <si>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</si>
  <si>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</si>
  <si>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</si>
  <si>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</si>
  <si>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</si>
  <si>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</si>
  <si>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</si>
  <si>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</si>
  <si>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</si>
  <si>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</si>
  <si>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</si>
  <si>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</si>
  <si>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</si>
  <si>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</si>
  <si>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</si>
  <si>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</si>
  <si>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</si>
  <si>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</si>
  <si>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</si>
  <si>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</si>
  <si>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</si>
  <si>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</si>
  <si>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</si>
  <si>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</si>
  <si>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</si>
  <si>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</si>
  <si>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</si>
  <si>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</si>
  <si>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</si>
  <si>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</si>
  <si>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</si>
  <si>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</si>
  <si>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</si>
  <si>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</si>
  <si>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</si>
  <si>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</si>
  <si>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</si>
  <si>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</si>
  <si>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</si>
  <si>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</si>
  <si>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</si>
  <si>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</si>
  <si>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</si>
  <si>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</si>
  <si>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</si>
  <si>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</si>
  <si>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</si>
  <si>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</si>
  <si>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</si>
  <si>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</si>
  <si>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</si>
  <si>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</si>
  <si>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</si>
  <si>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</si>
  <si>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</si>
  <si>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</si>
  <si>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</si>
  <si>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</si>
  <si>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</si>
  <si>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</si>
  <si>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</si>
  <si>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</si>
  <si>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</si>
  <si>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</si>
  <si>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</si>
  <si>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</si>
  <si>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</si>
  <si>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</si>
  <si>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</si>
  <si>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</si>
  <si>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</si>
  <si>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</si>
  <si>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</si>
  <si>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</si>
  <si>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</si>
  <si>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</si>
  <si>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</si>
  <si>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</si>
  <si>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</si>
  <si>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</si>
  <si>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</si>
  <si>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</si>
  <si>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</si>
  <si>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</si>
  <si>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</si>
  <si>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</si>
  <si>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</si>
  <si>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</si>
  <si>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</si>
  <si>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</si>
  <si>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</si>
  <si>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</si>
  <si>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</si>
  <si>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</si>
  <si>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</si>
  <si>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</si>
  <si>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</si>
  <si>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</si>
  <si>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</si>
  <si>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</si>
  <si>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</si>
  <si>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</si>
  <si>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</si>
  <si>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</si>
  <si>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</si>
  <si>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</si>
  <si>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</si>
  <si>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</si>
  <si>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</si>
  <si>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</si>
  <si>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</si>
  <si>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</si>
  <si>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</si>
  <si>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</si>
  <si>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</si>
  <si>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</si>
  <si>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</si>
  <si>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</si>
  <si>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</si>
  <si>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</si>
  <si>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</si>
  <si>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</si>
  <si>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</si>
  <si>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</si>
  <si>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</si>
  <si>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</si>
  <si>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</si>
  <si>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</si>
  <si>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</si>
  <si>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</si>
  <si>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</si>
  <si>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</si>
  <si>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</si>
  <si>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</si>
  <si>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</si>
  <si>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</si>
  <si>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</si>
  <si>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</si>
  <si>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</si>
  <si>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</si>
  <si>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</si>
  <si>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</si>
  <si>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</si>
  <si>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</si>
  <si>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</si>
  <si>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</si>
  <si>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</si>
  <si>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</si>
  <si>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</si>
  <si>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</si>
  <si>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</si>
  <si>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</si>
  <si>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</si>
  <si>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</si>
  <si>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</si>
  <si>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</si>
  <si>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</si>
  <si>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</si>
  <si>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</si>
  <si>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</si>
  <si>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</si>
  <si>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</si>
  <si>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</si>
  <si>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</si>
  <si>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</si>
  <si>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</si>
  <si>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</si>
  <si>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</si>
  <si>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</si>
  <si>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</si>
  <si>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</si>
  <si>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</si>
  <si>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</si>
  <si>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</si>
  <si>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</si>
  <si>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</si>
  <si>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</si>
  <si>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</si>
  <si>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</si>
  <si>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</si>
  <si>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</si>
  <si>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</si>
  <si>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</si>
  <si>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</si>
  <si>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</si>
  <si>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</si>
  <si>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</si>
  <si>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</si>
  <si>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</si>
  <si>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</si>
  <si>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</si>
  <si>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</si>
  <si>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</si>
  <si>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</si>
  <si>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</si>
  <si>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</si>
  <si>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</si>
  <si>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</si>
  <si>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</si>
  <si>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</si>
  <si>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</si>
  <si>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</si>
  <si>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</si>
  <si>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</si>
  <si>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</si>
  <si>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</si>
  <si>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</si>
  <si>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</si>
  <si>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</si>
  <si>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</si>
  <si>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</si>
  <si>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</si>
  <si>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</si>
  <si>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</si>
  <si>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</si>
  <si>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</si>
  <si>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</si>
  <si>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</si>
  <si>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</si>
  <si>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</si>
  <si>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</si>
  <si>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</si>
  <si>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</si>
  <si>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</si>
  <si>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</si>
  <si>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</si>
  <si>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</si>
  <si>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</si>
  <si>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</si>
  <si>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</si>
  <si>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</si>
  <si>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</si>
  <si>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</si>
  <si>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</si>
  <si>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</si>
  <si>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</si>
  <si>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</si>
  <si>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</si>
  <si>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</si>
  <si>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</si>
  <si>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</si>
  <si>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</si>
  <si>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</si>
  <si>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</si>
  <si>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</si>
  <si>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</si>
  <si>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</si>
  <si>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</si>
  <si>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</si>
  <si>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</si>
  <si>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</si>
  <si>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</si>
  <si>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</si>
  <si>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</si>
  <si>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</si>
  <si>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</si>
  <si>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</si>
  <si>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</si>
  <si>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</si>
  <si>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</si>
  <si>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</si>
  <si>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</si>
  <si>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</si>
  <si>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</si>
  <si>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</si>
  <si>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</si>
  <si>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</si>
  <si>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</si>
  <si>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</si>
  <si>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</si>
  <si>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</si>
  <si>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</si>
  <si>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</si>
  <si>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</si>
  <si>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</si>
  <si>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</si>
  <si>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</si>
  <si>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</si>
  <si>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</si>
  <si>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</si>
  <si>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</si>
  <si>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</si>
  <si>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</si>
  <si>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</si>
  <si>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</si>
  <si>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</si>
  <si>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</si>
  <si>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</si>
  <si>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</si>
  <si>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</si>
  <si>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</si>
  <si>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</si>
  <si>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</si>
  <si>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</si>
  <si>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</si>
  <si>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</si>
  <si>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</si>
  <si>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</si>
  <si>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</si>
  <si>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</si>
  <si>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</si>
  <si>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</si>
  <si>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</si>
  <si>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</si>
  <si>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</si>
  <si>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</si>
  <si>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</si>
  <si>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</si>
  <si>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</si>
  <si>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</si>
  <si>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</si>
  <si>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</si>
  <si>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</si>
  <si>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</si>
  <si>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</si>
  <si>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</si>
  <si>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</si>
  <si>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</si>
  <si>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</si>
  <si>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</si>
  <si>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</si>
  <si>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</si>
  <si>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</si>
  <si>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</si>
  <si>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</si>
  <si>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</si>
  <si>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</si>
  <si>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</si>
  <si>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</si>
  <si>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</si>
  <si>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</si>
  <si>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</si>
  <si>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</si>
  <si>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</si>
  <si>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</si>
  <si>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</si>
  <si>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</si>
  <si>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</si>
  <si>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</si>
  <si>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</si>
  <si>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</si>
  <si>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</si>
  <si>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</si>
  <si>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</si>
  <si>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</si>
  <si>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</si>
  <si>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</si>
  <si>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</si>
  <si>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</si>
  <si>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</si>
  <si>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</si>
  <si>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</si>
  <si>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</si>
  <si>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</si>
  <si>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</si>
  <si>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</si>
  <si>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</si>
  <si>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</si>
  <si>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</si>
  <si>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</si>
  <si>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</si>
  <si>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</si>
  <si>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</si>
  <si>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</si>
  <si>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</si>
  <si>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</si>
  <si>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</si>
  <si>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</si>
  <si>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</si>
  <si>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</si>
  <si>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</si>
  <si>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</si>
  <si>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</si>
  <si>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</si>
  <si>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</si>
  <si>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</si>
  <si>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</si>
  <si>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</si>
  <si>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</si>
  <si>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</si>
  <si>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</si>
  <si>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</si>
  <si>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</si>
  <si>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</si>
  <si>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</si>
  <si>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</si>
  <si>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</si>
  <si>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</si>
  <si>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</si>
  <si>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</si>
  <si>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</si>
  <si>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</si>
  <si>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</si>
  <si>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</si>
  <si>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</si>
  <si>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</si>
  <si>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</si>
  <si>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</si>
  <si>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</si>
  <si>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</si>
  <si>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</si>
  <si>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</si>
  <si>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</si>
  <si>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</si>
  <si>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</si>
  <si>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</si>
  <si>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</si>
  <si>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</si>
  <si>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</si>
  <si>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</si>
  <si>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</si>
  <si>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</si>
  <si>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</si>
  <si>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</si>
  <si>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</si>
  <si>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</si>
  <si>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</si>
  <si>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</si>
  <si>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</si>
  <si>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</si>
  <si>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</si>
  <si>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</si>
  <si>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</si>
  <si>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</si>
  <si>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</si>
  <si>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</si>
  <si>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</si>
  <si>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</si>
  <si>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</si>
  <si>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</si>
  <si>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</si>
  <si>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</si>
  <si>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</si>
  <si>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</si>
  <si>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</si>
  <si>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</si>
  <si>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</si>
  <si>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</si>
  <si>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</si>
  <si>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</si>
  <si>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</si>
  <si>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</si>
  <si>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</si>
  <si>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</si>
  <si>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</si>
  <si>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</si>
  <si>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</si>
  <si>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</si>
  <si>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</si>
  <si>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</si>
  <si>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</si>
  <si>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</si>
  <si>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</si>
  <si>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</si>
  <si>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</si>
  <si>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</si>
  <si>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</si>
  <si>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</si>
  <si>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</si>
  <si>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</si>
  <si>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</si>
  <si>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</si>
  <si>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</si>
  <si>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</si>
  <si>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</si>
  <si>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</si>
  <si>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</si>
  <si>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</si>
  <si>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</si>
  <si>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</si>
  <si>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</si>
  <si>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</si>
  <si>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</si>
  <si>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</si>
  <si>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</si>
  <si>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</si>
  <si>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</si>
  <si>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</si>
  <si>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</si>
  <si>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</si>
  <si>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</si>
  <si>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</si>
  <si>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</si>
  <si>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</si>
  <si>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</si>
  <si>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</si>
  <si>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</si>
  <si>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</si>
  <si>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</si>
  <si>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</si>
  <si>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</si>
  <si>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</si>
  <si>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</si>
  <si>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</si>
  <si>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</si>
  <si>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</si>
  <si>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</si>
  <si>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</si>
  <si>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</si>
  <si>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</si>
  <si>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</si>
  <si>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</si>
  <si>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</si>
  <si>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</si>
  <si>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</si>
  <si>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</si>
  <si>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</si>
  <si>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</si>
  <si>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</si>
  <si>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</si>
  <si>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</si>
  <si>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</si>
  <si>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</si>
  <si>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</si>
  <si>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</si>
  <si>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</si>
  <si>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</si>
  <si>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</si>
  <si>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</si>
  <si>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</si>
  <si>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</si>
  <si>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</si>
  <si>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</si>
  <si>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</si>
  <si>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</si>
  <si>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</si>
  <si>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</si>
  <si>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</si>
  <si>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</si>
  <si>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</si>
  <si>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</si>
  <si>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</si>
  <si>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</si>
  <si>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</si>
  <si>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</si>
  <si>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</si>
  <si>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</si>
  <si>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</si>
  <si>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</si>
  <si>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</si>
  <si>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</si>
  <si>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</si>
  <si>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</si>
  <si>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</si>
  <si>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</si>
  <si>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</si>
  <si>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</si>
  <si>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</si>
  <si>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</si>
  <si>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</si>
  <si>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</si>
  <si>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</si>
  <si>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</si>
  <si>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</si>
  <si>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</si>
  <si>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</si>
  <si>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</si>
  <si>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</si>
  <si>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</si>
  <si>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</si>
  <si>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</si>
  <si>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</si>
  <si>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</si>
  <si>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</si>
  <si>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</si>
  <si>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</si>
  <si>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</si>
  <si>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</si>
  <si>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</si>
  <si>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</si>
  <si>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</si>
  <si>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</si>
  <si>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</si>
  <si>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</si>
  <si>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</si>
  <si>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</si>
  <si>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</si>
  <si>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</si>
  <si>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</si>
  <si>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</si>
  <si>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</si>
  <si>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</si>
  <si>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</si>
  <si>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</si>
  <si>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</si>
  <si>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</si>
  <si>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</si>
  <si>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</si>
  <si>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</si>
  <si>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</si>
  <si>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</si>
  <si>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</si>
  <si>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</si>
  <si>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</si>
  <si>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</si>
  <si>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</si>
  <si>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</si>
  <si>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</si>
  <si>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</si>
  <si>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</si>
  <si>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</si>
  <si>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</si>
  <si>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</si>
  <si>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</si>
  <si>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</si>
  <si>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</si>
  <si>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</si>
  <si>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</si>
  <si>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</si>
  <si>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</si>
  <si>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</si>
  <si>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</si>
  <si>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</si>
  <si>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</si>
  <si>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</si>
  <si>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</si>
  <si>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</si>
  <si>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</si>
  <si>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</si>
  <si>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</si>
  <si>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</si>
  <si>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</si>
  <si>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</si>
  <si>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</si>
  <si>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</si>
  <si>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</si>
  <si>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</si>
  <si>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</si>
  <si>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</si>
  <si>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</si>
  <si>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</si>
  <si>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</si>
  <si>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</si>
  <si>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</si>
  <si>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</si>
  <si>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</si>
  <si>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</si>
  <si>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</si>
  <si>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</si>
  <si>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</si>
  <si>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</si>
  <si>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</si>
  <si>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</si>
  <si>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</si>
  <si>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</si>
  <si>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</si>
  <si>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</si>
  <si>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</si>
  <si>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</si>
  <si>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</si>
  <si>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</si>
  <si>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</si>
  <si>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</si>
  <si>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</si>
  <si>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</si>
  <si>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</si>
  <si>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</si>
  <si>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</si>
  <si>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</si>
  <si>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</si>
  <si>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</si>
  <si>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</si>
  <si>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</si>
  <si>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</si>
  <si>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</si>
  <si>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</si>
  <si>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</si>
  <si>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</si>
  <si>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</si>
  <si>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</si>
  <si>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</si>
  <si>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</si>
  <si>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</si>
  <si>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</si>
  <si>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</si>
  <si>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</si>
  <si>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</si>
  <si>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</si>
  <si>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</si>
  <si>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</si>
  <si>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</si>
  <si>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</si>
  <si>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</si>
  <si>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</si>
  <si>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</si>
  <si>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</si>
  <si>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</si>
  <si>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</si>
  <si>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</si>
  <si>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</si>
  <si>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</si>
  <si>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</si>
  <si>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</si>
  <si>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</si>
  <si>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</si>
  <si>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</si>
  <si>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</si>
  <si>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</si>
  <si>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</si>
  <si>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</si>
  <si>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</si>
  <si>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</si>
  <si>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</si>
  <si>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</si>
  <si>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</si>
  <si>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</si>
  <si>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</si>
  <si>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</si>
  <si>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</si>
  <si>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</si>
  <si>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</si>
  <si>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</si>
  <si>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</si>
  <si>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</si>
  <si>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</si>
  <si>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</si>
  <si>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</si>
  <si>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</si>
  <si>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</si>
  <si>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</si>
  <si>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</si>
  <si>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</si>
  <si>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</si>
  <si>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</si>
  <si>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</si>
  <si>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</si>
  <si>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</si>
  <si>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</si>
  <si>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</si>
  <si>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</si>
  <si>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</si>
  <si>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</si>
  <si>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</si>
  <si>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</si>
  <si>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</si>
  <si>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</si>
  <si>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</si>
  <si>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</si>
  <si>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</si>
  <si>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</si>
  <si>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</si>
  <si>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</si>
  <si>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</si>
  <si>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</si>
  <si>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</si>
  <si>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</si>
  <si>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</si>
  <si>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</si>
  <si>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</si>
  <si>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</si>
  <si>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</si>
  <si>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</si>
  <si>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</si>
  <si>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</si>
  <si>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</si>
  <si>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</si>
  <si>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</si>
  <si>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</si>
  <si>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</si>
  <si>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</si>
  <si>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</si>
  <si>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</si>
  <si>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</si>
  <si>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</si>
  <si>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</si>
  <si>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</si>
  <si>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</si>
  <si>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</si>
  <si>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</si>
  <si>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</si>
  <si>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</si>
  <si>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</si>
  <si>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</si>
  <si>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</si>
  <si>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</si>
  <si>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</si>
  <si>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</si>
  <si>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</si>
  <si>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</si>
  <si>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</si>
  <si>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</si>
  <si>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</si>
  <si>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</si>
  <si>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</si>
  <si>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</si>
  <si>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</si>
  <si>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</si>
  <si>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</si>
  <si>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</si>
  <si>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</si>
  <si>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</si>
  <si>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</si>
  <si>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</si>
  <si>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</si>
  <si>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</si>
  <si>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</si>
  <si>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</si>
  <si>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</si>
  <si>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</si>
  <si>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</si>
  <si>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</si>
  <si>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</si>
  <si>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</si>
  <si>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</si>
  <si>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</si>
  <si>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</si>
  <si>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</si>
  <si>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</si>
  <si>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</si>
  <si>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</si>
  <si>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</si>
  <si>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</si>
  <si>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</si>
  <si>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</si>
  <si>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</si>
  <si>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</si>
  <si>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</si>
  <si>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</si>
  <si>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</si>
  <si>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</si>
  <si>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</si>
  <si>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</si>
  <si>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</si>
  <si>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</si>
  <si>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</si>
  <si>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</si>
  <si>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</si>
  <si>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</si>
  <si>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</si>
  <si>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</si>
  <si>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</si>
  <si>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</si>
  <si>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</si>
  <si>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</si>
  <si>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</si>
  <si>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</si>
  <si>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</si>
  <si>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</si>
  <si>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</si>
  <si>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</si>
  <si>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</si>
  <si>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</si>
  <si>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</si>
  <si>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</si>
  <si>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</si>
  <si>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</si>
  <si>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</si>
  <si>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</si>
  <si>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</si>
  <si>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</si>
  <si>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</si>
  <si>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</si>
  <si>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</si>
  <si>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</si>
  <si>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</si>
  <si>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</si>
  <si>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</si>
  <si>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</si>
  <si>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</si>
  <si>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</si>
  <si>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</si>
  <si>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</si>
  <si>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</si>
  <si>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</si>
  <si>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</si>
  <si>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</si>
  <si>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</si>
  <si>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</si>
  <si>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</si>
  <si>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</si>
  <si>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</si>
  <si>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</si>
  <si>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</si>
  <si>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</si>
  <si>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</si>
  <si>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</si>
  <si>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</si>
  <si>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</si>
  <si>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</si>
  <si>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</si>
  <si>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</si>
  <si>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</si>
  <si>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</si>
  <si>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</si>
  <si>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</si>
  <si>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</si>
  <si>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</si>
  <si>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</si>
  <si>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</si>
  <si>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</si>
  <si>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</si>
  <si>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</si>
  <si>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</si>
  <si>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</si>
  <si>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</si>
  <si>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</si>
  <si>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</si>
  <si>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</si>
  <si>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</si>
  <si>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</si>
  <si>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</si>
  <si>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</si>
  <si>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</si>
  <si>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</si>
  <si>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</si>
  <si>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</si>
  <si>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</si>
  <si>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</si>
  <si>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</si>
  <si>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</si>
  <si>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</si>
  <si>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</si>
  <si>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</si>
  <si>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</si>
  <si>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</si>
  <si>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</si>
  <si>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</si>
  <si>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</si>
  <si>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</si>
  <si>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</si>
  <si>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</si>
  <si>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</si>
  <si>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</si>
  <si>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</si>
  <si>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</si>
  <si>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</si>
  <si>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</si>
  <si>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</si>
  <si>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</si>
  <si>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</si>
  <si>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</si>
  <si>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</si>
  <si>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</si>
  <si>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</si>
  <si>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</si>
  <si>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</si>
  <si>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</si>
  <si>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</si>
  <si>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</si>
  <si>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</si>
  <si>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</si>
  <si>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</si>
  <si>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</si>
  <si>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</si>
  <si>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</si>
  <si>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</si>
  <si>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</si>
  <si>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</si>
  <si>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</si>
  <si>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</si>
  <si>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</si>
  <si>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</si>
  <si>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</si>
  <si>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</si>
  <si>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</si>
  <si>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</si>
  <si>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</si>
  <si>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</si>
  <si>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</si>
  <si>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</si>
  <si>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</si>
  <si>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</si>
  <si>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</si>
  <si>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</si>
  <si>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</si>
  <si>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</si>
  <si>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</si>
  <si>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</si>
  <si>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</si>
  <si>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</si>
  <si>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</si>
  <si>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</si>
  <si>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</si>
  <si>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</si>
  <si>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</si>
  <si>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</si>
  <si>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</si>
  <si>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</si>
  <si>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</si>
  <si>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</si>
  <si>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</si>
  <si>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</si>
  <si>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</si>
  <si>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</si>
  <si>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</si>
  <si>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</si>
  <si>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</si>
  <si>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</si>
  <si>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</si>
  <si>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</si>
  <si>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</si>
  <si>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</si>
  <si>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</si>
  <si>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</si>
  <si>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</si>
  <si>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</si>
  <si>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</si>
  <si>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</si>
  <si>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</si>
  <si>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</si>
  <si>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</si>
  <si>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</si>
  <si>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</si>
  <si>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</si>
  <si>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</si>
  <si>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</si>
  <si>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</si>
  <si>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</si>
  <si>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</si>
  <si>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</si>
  <si>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</si>
  <si>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</si>
  <si>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</si>
  <si>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</si>
  <si>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</si>
  <si>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</si>
  <si>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</si>
  <si>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</si>
  <si>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</si>
  <si>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</si>
  <si>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</si>
  <si>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</si>
  <si>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</si>
  <si>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</si>
  <si>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</si>
  <si>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</si>
  <si>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</si>
  <si>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</si>
  <si>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</si>
  <si>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</si>
  <si>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</si>
  <si>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</si>
  <si>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</si>
  <si>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</si>
  <si>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</si>
  <si>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</si>
  <si>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</si>
  <si>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</si>
  <si>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</si>
  <si>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</si>
  <si>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</si>
  <si>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</si>
  <si>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</si>
  <si>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</si>
  <si>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</si>
  <si>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</si>
  <si>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</si>
  <si>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</si>
  <si>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</si>
  <si>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</si>
  <si>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</si>
  <si>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</si>
  <si>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</si>
  <si>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</si>
  <si>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</si>
  <si>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</si>
  <si>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</si>
  <si>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</si>
  <si>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</si>
  <si>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</si>
  <si>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</si>
  <si>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</si>
  <si>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</si>
  <si>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</si>
  <si>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</si>
  <si>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</si>
  <si>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</si>
  <si>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</si>
  <si>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</si>
  <si>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</si>
  <si>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</si>
  <si>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</si>
  <si>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</si>
  <si>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</si>
  <si>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</si>
  <si>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</si>
  <si>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</si>
  <si>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</si>
  <si>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</si>
  <si>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</si>
  <si>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</si>
  <si>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</si>
  <si>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</si>
  <si>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</si>
  <si>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</si>
  <si>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</si>
  <si>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</si>
  <si>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</si>
  <si>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</si>
  <si>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</si>
  <si>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</si>
  <si>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</si>
  <si>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</si>
  <si>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</si>
  <si>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</si>
  <si>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</si>
  <si>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</si>
  <si>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</si>
  <si>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</si>
  <si>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</si>
  <si>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</si>
  <si>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</si>
  <si>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</si>
  <si>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</si>
  <si>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</si>
  <si>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</si>
  <si>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</si>
  <si>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</si>
  <si>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</si>
  <si>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</si>
  <si>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</si>
  <si>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</si>
  <si>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</si>
  <si>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</si>
  <si>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</si>
  <si>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</si>
  <si>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</si>
  <si>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</si>
  <si>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</si>
  <si>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</si>
  <si>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</si>
  <si>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</si>
  <si>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</si>
  <si>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</si>
  <si>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</si>
  <si>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</si>
  <si>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</si>
  <si>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</si>
  <si>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</si>
  <si>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</si>
  <si>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</si>
  <si>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</si>
  <si>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</si>
  <si>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</si>
  <si>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</si>
  <si>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</si>
  <si>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</si>
  <si>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</si>
  <si>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</si>
  <si>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</si>
  <si>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</si>
  <si>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</si>
  <si>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</si>
  <si>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</si>
  <si>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</si>
  <si>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</si>
  <si>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</si>
  <si>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</si>
  <si>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</si>
  <si>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</si>
  <si>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</si>
  <si>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</si>
  <si>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</si>
  <si>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</si>
  <si>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</si>
  <si>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</si>
  <si>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</si>
  <si>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</si>
  <si>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</si>
  <si>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</si>
  <si>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</si>
  <si>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</si>
  <si>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</si>
  <si>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</si>
  <si>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</si>
  <si>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</si>
  <si>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</si>
  <si>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</si>
  <si>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</si>
  <si>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</si>
  <si>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</si>
  <si>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</si>
  <si>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</si>
  <si>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</si>
  <si>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</si>
  <si>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</si>
  <si>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</si>
  <si>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</si>
  <si>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</si>
  <si>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</si>
  <si>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</si>
  <si>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</si>
  <si>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</si>
  <si>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</si>
  <si>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</si>
  <si>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</si>
  <si>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</si>
  <si>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</si>
  <si>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</si>
  <si>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</si>
  <si>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</si>
  <si>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</si>
  <si>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</si>
  <si>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</si>
  <si>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</si>
  <si>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</si>
  <si>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</si>
  <si>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</si>
  <si>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</si>
  <si>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</si>
  <si>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</si>
  <si>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</si>
  <si>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</si>
  <si>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</si>
  <si>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</si>
  <si>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</si>
  <si>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</si>
  <si>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</si>
  <si>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</si>
  <si>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</si>
  <si>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</si>
  <si>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</si>
  <si>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</si>
  <si>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</si>
  <si>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</si>
  <si>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</si>
  <si>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</si>
  <si>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</si>
  <si>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</si>
  <si>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</si>
  <si>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</si>
  <si>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</si>
  <si>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</si>
  <si>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</si>
  <si>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</si>
  <si>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</si>
  <si>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</si>
  <si>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</si>
  <si>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</si>
  <si>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</si>
  <si>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</si>
  <si>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</si>
  <si>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</si>
  <si>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</si>
  <si>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</si>
  <si>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</si>
  <si>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</si>
  <si>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</si>
  <si>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</si>
  <si>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</si>
  <si>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</si>
  <si>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</si>
  <si>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</si>
  <si>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</si>
  <si>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</si>
  <si>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</si>
  <si>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</si>
  <si>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</si>
  <si>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</si>
  <si>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</si>
  <si>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</si>
  <si>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</si>
  <si>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</si>
  <si>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</si>
  <si>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</si>
  <si>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</si>
  <si>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</si>
  <si>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</si>
  <si>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</si>
  <si>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</si>
  <si>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</si>
  <si>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</si>
  <si>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</si>
  <si>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</si>
  <si>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</si>
  <si>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</si>
  <si>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</si>
  <si>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</si>
  <si>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</si>
  <si>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</si>
  <si>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</si>
  <si>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</si>
  <si>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</si>
  <si>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</si>
  <si>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</si>
  <si>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</si>
  <si>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</si>
  <si>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</si>
  <si>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</si>
  <si>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</si>
  <si>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</si>
  <si>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</si>
  <si>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</si>
  <si>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</si>
  <si>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</si>
  <si>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</si>
  <si>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</si>
  <si>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</si>
  <si>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</si>
  <si>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</si>
  <si>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</si>
  <si>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</si>
  <si>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</si>
  <si>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</si>
  <si>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</si>
  <si>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</si>
  <si>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</si>
  <si>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</si>
  <si>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</si>
  <si>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</si>
  <si>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</si>
  <si>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</si>
  <si>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</si>
  <si>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</si>
  <si>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</si>
  <si>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</si>
  <si>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</si>
  <si>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</si>
  <si>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</si>
  <si>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</si>
  <si>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</si>
  <si>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</si>
  <si>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</si>
  <si>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</si>
  <si>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</si>
  <si>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</si>
  <si>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</si>
  <si>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</si>
  <si>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</si>
  <si>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</si>
  <si>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</si>
  <si>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</si>
  <si>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</si>
  <si>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</si>
  <si>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</si>
  <si>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</si>
  <si>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</si>
  <si>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</si>
  <si>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</si>
  <si>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</si>
  <si>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</si>
  <si>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</si>
  <si>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</si>
  <si>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</si>
  <si>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</si>
  <si>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</si>
  <si>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</si>
  <si>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</si>
  <si>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</si>
  <si>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</si>
  <si>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</si>
  <si>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</si>
  <si>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</si>
  <si>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</si>
  <si>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</si>
  <si>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</si>
  <si>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</si>
  <si>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</si>
  <si>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</si>
  <si>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</si>
  <si>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</si>
  <si>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</si>
  <si>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</si>
  <si>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</si>
  <si>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</si>
  <si>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</si>
  <si>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</si>
  <si>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</si>
  <si>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</si>
  <si>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</si>
  <si>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</si>
  <si>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</si>
  <si>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</si>
  <si>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</si>
  <si>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</si>
  <si>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</si>
  <si>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</si>
  <si>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</si>
  <si>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</si>
  <si>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</si>
  <si>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</si>
  <si>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</si>
  <si>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</si>
  <si>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</si>
  <si>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</si>
  <si>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</si>
  <si>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</si>
  <si>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</si>
  <si>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</si>
  <si>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</si>
  <si>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</si>
  <si>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</si>
  <si>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</si>
  <si>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</si>
  <si>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</si>
  <si>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</si>
  <si>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</si>
  <si>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</si>
  <si>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</si>
  <si>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</si>
  <si>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</si>
  <si>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</si>
  <si>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</si>
  <si>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</si>
  <si>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</si>
  <si>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</si>
  <si>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</si>
  <si>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</si>
  <si>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</si>
  <si>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</si>
  <si>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</si>
  <si>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</si>
  <si>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</si>
  <si>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</si>
  <si>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</si>
  <si>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</si>
  <si>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</si>
  <si>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</si>
  <si>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</si>
  <si>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</si>
  <si>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</si>
  <si>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</si>
  <si>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</si>
  <si>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</si>
  <si>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</si>
  <si>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</si>
  <si>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</si>
  <si>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</si>
  <si>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</si>
  <si>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</si>
  <si>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</si>
  <si>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</si>
  <si>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</si>
  <si>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</si>
  <si>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</si>
  <si>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</si>
  <si>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</si>
  <si>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</si>
  <si>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</si>
  <si>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</si>
  <si>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</si>
  <si>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</si>
  <si>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</si>
  <si>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</si>
  <si>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</si>
  <si>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</si>
  <si>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</si>
  <si>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</si>
  <si>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</si>
  <si>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</si>
  <si>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</si>
  <si>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</si>
  <si>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</si>
  <si>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</si>
  <si>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</si>
  <si>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</si>
  <si>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</si>
  <si>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</si>
  <si>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</si>
  <si>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</si>
  <si>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</si>
  <si>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</si>
  <si>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</si>
  <si>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</si>
  <si>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</si>
  <si>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</si>
  <si>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</si>
  <si>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</si>
  <si>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</si>
  <si>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</si>
  <si>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</si>
  <si>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</si>
  <si>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</si>
  <si>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</si>
  <si>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</si>
  <si>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</si>
  <si>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</si>
  <si>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</si>
  <si>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</si>
  <si>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</si>
  <si>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</si>
  <si>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</si>
  <si>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</si>
  <si>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</si>
  <si>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</si>
  <si>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</si>
  <si>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</si>
  <si>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</si>
  <si>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</si>
  <si>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</si>
  <si>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</si>
  <si>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</si>
  <si>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</si>
  <si>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</si>
  <si>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</si>
  <si>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</si>
  <si>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</si>
  <si>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</si>
  <si>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</si>
  <si>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</si>
  <si>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</si>
  <si>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</si>
  <si>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</si>
  <si>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</si>
  <si>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</si>
  <si>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</si>
  <si>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</si>
  <si>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</si>
  <si>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</si>
  <si>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</si>
  <si>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</si>
  <si>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</si>
  <si>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</si>
  <si>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</si>
  <si>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</si>
  <si>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</si>
  <si>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</si>
  <si>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</si>
  <si>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</si>
  <si>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</si>
  <si>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</si>
  <si>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</si>
  <si>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</si>
  <si>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</si>
  <si>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</si>
  <si>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</si>
  <si>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</si>
  <si>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</si>
  <si>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</si>
  <si>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</si>
  <si>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</si>
  <si>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</si>
  <si>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</si>
  <si>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</si>
  <si>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</si>
  <si>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</si>
  <si>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</si>
  <si>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</si>
  <si>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</si>
  <si>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</si>
  <si>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</si>
  <si>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</si>
  <si>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</si>
  <si>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</si>
  <si>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</si>
  <si>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</si>
  <si>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</si>
  <si>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</si>
  <si>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</si>
  <si>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</si>
  <si>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</si>
  <si>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</si>
  <si>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</si>
  <si>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</si>
  <si>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</si>
  <si>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</si>
  <si>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</si>
  <si>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</si>
  <si>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</si>
  <si>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</si>
  <si>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</si>
  <si>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</si>
  <si>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</si>
  <si>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</si>
  <si>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</si>
  <si>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</si>
  <si>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</si>
  <si>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</si>
  <si>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</si>
  <si>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</si>
  <si>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</si>
  <si>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</si>
  <si>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</si>
  <si>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</si>
  <si>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</si>
  <si>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</si>
  <si>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</si>
  <si>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</si>
  <si>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</si>
  <si>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</si>
  <si>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</si>
  <si>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</si>
  <si>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</si>
  <si>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</si>
  <si>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</si>
  <si>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</si>
  <si>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</si>
  <si>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</si>
  <si>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</si>
  <si>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</si>
  <si>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</si>
  <si>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</si>
  <si>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</si>
  <si>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</si>
  <si>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</si>
  <si>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</si>
  <si>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</si>
  <si>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</si>
  <si>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</si>
  <si>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</si>
  <si>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</si>
  <si>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</si>
  <si>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</si>
  <si>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</si>
  <si>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</si>
  <si>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</si>
  <si>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</si>
  <si>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</si>
  <si>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</si>
  <si>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</si>
  <si>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</si>
  <si>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</si>
  <si>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</si>
  <si>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</si>
  <si>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</si>
  <si>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</si>
  <si>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</si>
  <si>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</si>
  <si>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</si>
  <si>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</si>
  <si>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</si>
  <si>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</si>
  <si>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</si>
  <si>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</si>
  <si>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</si>
  <si>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</si>
  <si>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</si>
  <si>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</si>
  <si>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</si>
  <si>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</si>
  <si>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</si>
  <si>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</si>
  <si>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</si>
  <si>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</si>
  <si>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</si>
  <si>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</si>
  <si>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</si>
  <si>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</si>
  <si>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</si>
  <si>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</si>
  <si>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</si>
  <si>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</si>
  <si>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</si>
  <si>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</si>
  <si>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</si>
  <si>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</si>
  <si>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</si>
  <si>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</si>
  <si>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</si>
  <si>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</si>
  <si>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</si>
  <si>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</si>
  <si>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</si>
  <si>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</si>
  <si>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</si>
  <si>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</si>
  <si>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</si>
  <si>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</si>
  <si>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</si>
  <si>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</si>
  <si>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</si>
  <si>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</si>
  <si>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</si>
  <si>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</si>
  <si>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</si>
  <si>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</si>
  <si>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</si>
  <si>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</si>
  <si>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</si>
  <si>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</si>
  <si>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</si>
  <si>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</si>
  <si>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</si>
  <si>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</si>
  <si>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</si>
  <si>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</si>
  <si>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</si>
  <si>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</si>
  <si>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</si>
  <si>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</si>
  <si>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</si>
  <si>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</si>
  <si>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</si>
  <si>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</si>
  <si>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</si>
  <si>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</si>
  <si>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</si>
  <si>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</si>
  <si>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</si>
  <si>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</si>
  <si>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</si>
  <si>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</si>
  <si>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</si>
  <si>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</si>
  <si>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</si>
  <si>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</si>
  <si>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</si>
  <si>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</si>
  <si>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</si>
  <si>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</si>
  <si>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</si>
  <si>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</si>
  <si>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</si>
  <si>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</si>
  <si>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</si>
  <si>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</si>
  <si>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</si>
  <si>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</si>
  <si>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</si>
  <si>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</si>
  <si>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</si>
  <si>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</si>
  <si>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</si>
  <si>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</si>
  <si>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</si>
  <si>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</si>
  <si>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</si>
  <si>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</si>
  <si>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</si>
  <si>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</si>
  <si>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</si>
  <si>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</si>
  <si>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</si>
  <si>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</si>
  <si>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</si>
  <si>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</si>
  <si>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</si>
  <si>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</si>
  <si>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</si>
  <si>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</si>
  <si>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</si>
  <si>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</si>
  <si>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</si>
  <si>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</si>
  <si>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</si>
  <si>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</si>
  <si>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</si>
  <si>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</si>
  <si>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</si>
  <si>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</si>
  <si>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</si>
  <si>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</si>
  <si>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</si>
  <si>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</si>
  <si>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</si>
  <si>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</si>
  <si>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</si>
  <si>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</si>
  <si>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</si>
  <si>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</si>
  <si>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</si>
  <si>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</si>
  <si>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</si>
  <si>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</si>
  <si>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</si>
  <si>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</si>
  <si>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</si>
  <si>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</si>
  <si>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</si>
  <si>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</si>
  <si>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</si>
  <si>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</si>
  <si>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</si>
  <si>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</si>
  <si>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</si>
  <si>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</si>
  <si>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</si>
  <si>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</si>
  <si>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</si>
  <si>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</si>
  <si>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</si>
  <si>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</si>
  <si>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</si>
  <si>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</si>
  <si>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</si>
  <si>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</si>
  <si>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</si>
  <si>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</si>
  <si>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</si>
  <si>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</si>
  <si>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</si>
  <si>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</si>
  <si>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</si>
  <si>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</si>
  <si>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</si>
  <si>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</si>
  <si>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</si>
  <si>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</si>
  <si>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</si>
  <si>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</si>
  <si>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</si>
  <si>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</si>
  <si>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</si>
  <si>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</si>
  <si>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</si>
  <si>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</si>
  <si>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</si>
  <si>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</si>
  <si>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</si>
  <si>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</si>
  <si>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</si>
  <si>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</si>
  <si>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</si>
  <si>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</si>
  <si>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</si>
  <si>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</si>
  <si>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</si>
  <si>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</si>
  <si>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</si>
  <si>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</si>
  <si>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</si>
  <si>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</si>
  <si>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</si>
  <si>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</si>
  <si>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</si>
  <si>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</si>
  <si>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</si>
  <si>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</si>
  <si>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</si>
  <si>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</si>
  <si>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</si>
  <si>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</si>
  <si>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</si>
  <si>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</si>
  <si>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</si>
  <si>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</si>
  <si>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</si>
  <si>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</si>
  <si>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</si>
  <si>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</si>
  <si>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</si>
  <si>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</si>
  <si>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</si>
  <si>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</si>
  <si>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</si>
  <si>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</si>
  <si>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</si>
  <si>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</si>
  <si>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</si>
  <si>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</si>
  <si>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</si>
  <si>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</si>
  <si>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</si>
  <si>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</si>
  <si>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</si>
  <si>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</si>
  <si>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</si>
  <si>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</si>
  <si>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</si>
  <si>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</si>
  <si>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</si>
  <si>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</si>
  <si>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</si>
  <si>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</si>
  <si>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</si>
  <si>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</si>
  <si>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</si>
  <si>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</si>
  <si>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</si>
  <si>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</si>
  <si>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</si>
  <si>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</si>
  <si>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</si>
  <si>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</si>
  <si>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</si>
  <si>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</si>
  <si>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</si>
  <si>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</si>
  <si>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</si>
  <si>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</si>
  <si>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</si>
  <si>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</si>
  <si>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</si>
  <si>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</si>
  <si>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</si>
  <si>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</si>
  <si>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</si>
  <si>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</si>
  <si>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</si>
  <si>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</si>
  <si>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</si>
  <si>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</si>
  <si>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</si>
  <si>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</si>
  <si>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</si>
  <si>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</si>
  <si>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</si>
  <si>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</si>
  <si>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</si>
  <si>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</si>
  <si>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</si>
  <si>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</si>
  <si>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</si>
  <si>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</si>
  <si>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</si>
  <si>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</si>
  <si>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</si>
  <si>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</si>
  <si>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</si>
  <si>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</si>
  <si>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</si>
  <si>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</si>
  <si>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</si>
  <si>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</si>
  <si>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</si>
  <si>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</si>
  <si>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</si>
  <si>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</si>
  <si>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</si>
  <si>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</si>
  <si>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</si>
  <si>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</si>
  <si>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</si>
  <si>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</si>
  <si>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</si>
  <si>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</si>
  <si>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</si>
  <si>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</si>
  <si>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</si>
  <si>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</si>
  <si>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</si>
  <si>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</si>
  <si>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</si>
  <si>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</si>
  <si>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</si>
  <si>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</si>
  <si>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</si>
  <si>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</si>
  <si>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</si>
  <si>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</si>
  <si>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</si>
  <si>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</si>
  <si>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</si>
  <si>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</si>
  <si>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</si>
  <si>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</si>
  <si>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</si>
  <si>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</si>
  <si>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</si>
  <si>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</si>
  <si>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</si>
  <si>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</si>
  <si>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</si>
  <si>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</si>
  <si>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</si>
  <si>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</si>
  <si>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</si>
  <si>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</si>
  <si>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</si>
  <si>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</si>
  <si>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</si>
  <si>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</si>
  <si>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</si>
  <si>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</si>
  <si>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</si>
  <si>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</si>
  <si>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</si>
  <si>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</si>
  <si>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</si>
  <si>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</si>
  <si>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</si>
  <si>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</si>
  <si>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</si>
  <si>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</si>
  <si>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</si>
  <si>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</si>
  <si>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</si>
  <si>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</si>
  <si>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</si>
  <si>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</si>
  <si>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</si>
  <si>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</si>
  <si>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</si>
  <si>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</si>
  <si>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</si>
  <si>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</si>
  <si>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</si>
  <si>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</si>
  <si>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</si>
  <si>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</si>
  <si>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</si>
  <si>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</si>
  <si>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</si>
  <si>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</si>
  <si>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</si>
  <si>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</si>
  <si>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</si>
  <si>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</si>
  <si>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</si>
  <si>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</si>
  <si>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</si>
  <si>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</si>
  <si>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</si>
  <si>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</si>
  <si>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</si>
  <si>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</si>
  <si>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</si>
  <si>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</si>
  <si>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</si>
  <si>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</si>
  <si>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</si>
  <si>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</si>
  <si>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</si>
  <si>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</si>
  <si>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</si>
  <si>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</si>
  <si>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</si>
  <si>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</si>
  <si>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</si>
  <si>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</si>
  <si>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</si>
  <si>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</si>
  <si>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</si>
  <si>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</si>
  <si>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</si>
  <si>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</si>
  <si>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</si>
  <si>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</si>
  <si>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</si>
  <si>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</si>
  <si>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</si>
  <si>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</si>
  <si>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</si>
  <si>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</si>
  <si>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</si>
  <si>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</si>
  <si>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</si>
  <si>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</si>
  <si>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</si>
  <si>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</si>
  <si>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</si>
  <si>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</si>
  <si>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</si>
  <si>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</si>
  <si>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</si>
  <si>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</si>
  <si>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</si>
  <si>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</si>
  <si>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</si>
  <si>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</si>
  <si>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</si>
  <si>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</si>
  <si>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</si>
  <si>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</si>
  <si>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</si>
  <si>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</si>
  <si>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</si>
  <si>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</si>
  <si>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</si>
  <si>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</si>
  <si>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</si>
  <si>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</si>
  <si>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</si>
  <si>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</si>
  <si>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</si>
  <si>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</si>
  <si>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</si>
  <si>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</si>
  <si>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</si>
  <si>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</si>
  <si>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</si>
  <si>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</si>
  <si>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</si>
  <si>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</si>
  <si>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</si>
  <si>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</si>
  <si>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</si>
  <si>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</si>
  <si>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</si>
  <si>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</si>
  <si>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</si>
  <si>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</si>
  <si>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</si>
  <si>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</si>
  <si>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</si>
  <si>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</si>
  <si>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</si>
  <si>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</si>
  <si>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</si>
  <si>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</si>
  <si>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</si>
  <si>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</si>
  <si>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</si>
  <si>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</si>
  <si>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</si>
  <si>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</si>
  <si>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</si>
  <si>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</si>
  <si>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</si>
  <si>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</si>
  <si>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</si>
  <si>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</si>
  <si>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</si>
  <si>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</si>
  <si>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</si>
  <si>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</si>
  <si>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</si>
  <si>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</si>
  <si>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</si>
  <si>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</si>
  <si>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</si>
  <si>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</si>
  <si>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</si>
  <si>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</si>
  <si>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</si>
  <si>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</si>
  <si>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</si>
  <si>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</si>
  <si>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</si>
  <si>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</si>
  <si>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</si>
  <si>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</si>
  <si>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</si>
  <si>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</si>
  <si>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</si>
  <si>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</si>
  <si>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</si>
  <si>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</si>
  <si>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</si>
  <si>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</si>
  <si>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</si>
  <si>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</si>
  <si>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</si>
  <si>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</si>
  <si>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</si>
  <si>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</si>
  <si>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</si>
  <si>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</si>
  <si>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</si>
  <si>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</si>
  <si>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</si>
  <si>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</si>
  <si>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</si>
  <si>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</si>
  <si>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</si>
  <si>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</si>
  <si>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</si>
  <si>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</si>
  <si>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</si>
  <si>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</si>
  <si>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</si>
  <si>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</si>
  <si>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</si>
  <si>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</si>
  <si>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</si>
  <si>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</si>
  <si>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</si>
  <si>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</si>
  <si>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</si>
  <si>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</si>
  <si>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</si>
  <si>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</si>
  <si>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</si>
  <si>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</si>
  <si>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</si>
  <si>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</si>
  <si>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</si>
  <si>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</si>
  <si>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</si>
  <si>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</si>
  <si>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</si>
  <si>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</si>
  <si>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</si>
  <si>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</si>
  <si>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</si>
  <si>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</si>
  <si>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</si>
  <si>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</si>
  <si>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</si>
  <si>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</si>
  <si>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</si>
  <si>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</si>
  <si>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</si>
  <si>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</si>
  <si>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</si>
  <si>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</si>
  <si>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</si>
  <si>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</si>
  <si>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</si>
  <si>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</si>
  <si>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</si>
  <si>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</si>
  <si>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</si>
  <si>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</si>
  <si>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</si>
  <si>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</si>
  <si>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</si>
  <si>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</si>
  <si>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</si>
  <si>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</si>
  <si>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</si>
  <si>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</si>
  <si>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</si>
  <si>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</si>
  <si>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</si>
  <si>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</si>
  <si>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</si>
  <si>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</si>
  <si>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</si>
  <si>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</si>
  <si>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</si>
  <si>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</si>
  <si>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</si>
  <si>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</si>
  <si>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</si>
  <si>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</si>
  <si>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</si>
  <si>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</si>
  <si>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</si>
  <si>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</si>
  <si>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</si>
  <si>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</si>
  <si>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</si>
  <si>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</si>
  <si>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</si>
  <si>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</si>
  <si>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</si>
  <si>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</si>
  <si>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</si>
  <si>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</si>
  <si>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</si>
  <si>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</si>
  <si>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</si>
  <si>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</si>
  <si>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</si>
  <si>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</si>
  <si>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</si>
  <si>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</si>
  <si>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</si>
  <si>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</si>
  <si>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</si>
  <si>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</si>
  <si>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</si>
  <si>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</si>
  <si>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</si>
  <si>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</si>
  <si>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</si>
  <si>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</si>
  <si>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</si>
  <si>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</si>
  <si>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</si>
  <si>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</si>
  <si>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</si>
  <si>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</si>
  <si>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</si>
  <si>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</si>
  <si>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</si>
  <si>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</si>
  <si>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</si>
  <si>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</si>
  <si>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</si>
  <si>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</si>
  <si>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</si>
  <si>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</si>
  <si>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</si>
  <si>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</si>
  <si>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</si>
  <si>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</si>
  <si>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</si>
  <si>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</si>
  <si>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</si>
  <si>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</si>
  <si>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</si>
  <si>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</si>
  <si>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</si>
  <si>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</si>
  <si>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</si>
  <si>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</si>
  <si>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</si>
  <si>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</si>
  <si>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</si>
  <si>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</si>
  <si>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</si>
  <si>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</si>
  <si>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</si>
  <si>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</si>
  <si>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</si>
  <si>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</si>
  <si>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</si>
  <si>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</si>
  <si>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</si>
  <si>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</si>
  <si>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</si>
  <si>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</si>
  <si>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</si>
  <si>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</si>
  <si>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</si>
  <si>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</si>
  <si>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</si>
  <si>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</si>
  <si>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</si>
  <si>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</si>
  <si>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</si>
  <si>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</si>
  <si>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</si>
  <si>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</si>
  <si>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</si>
  <si>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</si>
  <si>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</si>
  <si>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</si>
  <si>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</si>
  <si>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</si>
  <si>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</si>
  <si>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</si>
  <si>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</si>
  <si>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</si>
  <si>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</si>
  <si>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</si>
  <si>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</si>
  <si>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</si>
  <si>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</si>
  <si>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</si>
  <si>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</si>
  <si>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</si>
  <si>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</si>
  <si>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</si>
  <si>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</si>
  <si>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</si>
  <si>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</si>
  <si>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</si>
  <si>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</si>
  <si>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</si>
  <si>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</si>
  <si>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</si>
  <si>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</si>
  <si>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</si>
  <si>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</si>
  <si>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</si>
  <si>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</si>
  <si>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</si>
  <si>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</si>
  <si>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</si>
  <si>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</si>
  <si>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</si>
  <si>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</si>
  <si>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</si>
  <si>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</si>
  <si>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</si>
  <si>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</si>
  <si>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</si>
  <si>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</si>
  <si>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</si>
  <si>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</si>
  <si>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</si>
  <si>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</si>
  <si>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</si>
  <si>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</si>
  <si>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</si>
  <si>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</si>
  <si>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</si>
  <si>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</si>
  <si>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</si>
  <si>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</si>
  <si>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</si>
  <si>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</si>
  <si>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</si>
  <si>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</si>
  <si>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</si>
  <si>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</si>
  <si>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</si>
  <si>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</si>
  <si>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</si>
  <si>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</si>
  <si>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</si>
  <si>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</si>
  <si>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</si>
  <si>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</si>
  <si>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</si>
  <si>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</si>
  <si>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</si>
  <si>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</si>
  <si>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</si>
  <si>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</si>
  <si>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</si>
  <si>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</si>
  <si>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</si>
  <si>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</si>
  <si>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</si>
  <si>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</si>
  <si>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</si>
  <si>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</si>
  <si>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</si>
  <si>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</si>
  <si>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</si>
  <si>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</si>
  <si>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</si>
  <si>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</si>
  <si>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</si>
  <si>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</si>
  <si>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</si>
  <si>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</si>
  <si>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</si>
  <si>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</si>
  <si>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</si>
  <si>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</si>
  <si>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</si>
  <si>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</si>
  <si>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</si>
  <si>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</si>
  <si>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</si>
  <si>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</si>
  <si>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</si>
  <si>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</si>
  <si>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</si>
  <si>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</si>
  <si>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</si>
  <si>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</si>
  <si>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</si>
  <si>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</si>
  <si>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</si>
  <si>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</si>
  <si>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</si>
  <si>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</si>
  <si>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</si>
  <si>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</si>
  <si>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</si>
  <si>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</si>
  <si>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</si>
  <si>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</si>
  <si>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</si>
  <si>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</si>
  <si>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</si>
  <si>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</si>
  <si>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</si>
  <si>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</si>
  <si>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</si>
  <si>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</si>
  <si>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</si>
  <si>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</si>
  <si>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</si>
  <si>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</si>
  <si>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</si>
  <si>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</si>
  <si>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</si>
  <si>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</si>
  <si>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</si>
  <si>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</si>
  <si>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</si>
  <si>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</si>
  <si>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</si>
  <si>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</si>
  <si>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</si>
  <si>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</si>
  <si>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</si>
  <si>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</si>
  <si>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</si>
  <si>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</si>
  <si>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</si>
  <si>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</si>
  <si>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</si>
  <si>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</si>
  <si>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</si>
  <si>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</si>
  <si>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</si>
  <si>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</si>
  <si>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</si>
  <si>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</si>
  <si>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</si>
  <si>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</si>
  <si>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</si>
  <si>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</si>
  <si>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</si>
  <si>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</si>
  <si>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</si>
  <si>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</si>
  <si>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</si>
  <si>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</si>
  <si>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</si>
  <si>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</si>
  <si>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</si>
  <si>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</si>
  <si>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</si>
  <si>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</si>
  <si>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</si>
  <si>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</si>
  <si>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</si>
  <si>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</si>
  <si>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</si>
  <si>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</si>
  <si>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</si>
  <si>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</si>
  <si>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</si>
  <si>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</si>
  <si>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</si>
  <si>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</si>
  <si>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</si>
  <si>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</si>
  <si>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</si>
  <si>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</si>
  <si>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</si>
  <si>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</si>
  <si>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</si>
  <si>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</si>
  <si>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</si>
  <si>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</si>
  <si>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</si>
  <si>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</si>
  <si>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</si>
  <si>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</si>
  <si>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</si>
  <si>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</si>
  <si>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</si>
  <si>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</si>
  <si>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</si>
  <si>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</si>
  <si>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</si>
  <si>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</si>
  <si>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</si>
  <si>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</si>
  <si>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</si>
  <si>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</si>
  <si>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</si>
  <si>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</si>
  <si>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</si>
  <si>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</si>
  <si>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</si>
  <si>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</si>
  <si>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</si>
  <si>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</si>
  <si>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</si>
  <si>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</si>
  <si>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</si>
  <si>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</si>
  <si>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</si>
  <si>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</si>
  <si>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</si>
  <si>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</si>
  <si>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</si>
  <si>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</si>
  <si>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</si>
  <si>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</si>
  <si>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</si>
  <si>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</si>
  <si>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</si>
  <si>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</si>
  <si>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</si>
  <si>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</si>
  <si>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</si>
  <si>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</si>
  <si>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</si>
  <si>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</si>
  <si>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</si>
  <si>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</si>
  <si>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</si>
  <si>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</si>
  <si>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</si>
  <si>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</si>
  <si>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</si>
  <si>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</si>
  <si>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</si>
  <si>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</si>
  <si>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</si>
  <si>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</si>
  <si>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</si>
  <si>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</si>
  <si>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</si>
  <si>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</si>
  <si>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</si>
  <si>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</si>
  <si>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</si>
  <si>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</si>
  <si>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</si>
  <si>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</si>
  <si>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</si>
  <si>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</si>
  <si>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</si>
  <si>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</si>
  <si>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</si>
  <si>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</si>
  <si>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</si>
  <si>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</si>
  <si>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</si>
  <si>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</si>
  <si>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</si>
  <si>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</si>
  <si>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</si>
  <si>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</si>
  <si>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</si>
  <si>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</si>
  <si>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</si>
  <si>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</si>
  <si>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</si>
  <si>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</si>
  <si>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</si>
  <si>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</si>
  <si>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</si>
  <si>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</si>
  <si>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</si>
  <si>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</si>
  <si>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</si>
  <si>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</si>
  <si>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</si>
  <si>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</si>
  <si>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</si>
  <si>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</si>
  <si>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</si>
  <si>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</si>
  <si>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</si>
  <si>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</si>
  <si>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</si>
  <si>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</si>
  <si>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</si>
  <si>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</si>
  <si>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</si>
  <si>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</si>
  <si>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</si>
  <si>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</si>
  <si>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</si>
  <si>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</si>
  <si>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</si>
  <si>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</si>
  <si>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</si>
  <si>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</si>
  <si>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</si>
  <si>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</si>
  <si>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</si>
  <si>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</si>
  <si>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</si>
  <si>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</si>
  <si>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</si>
  <si>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</si>
  <si>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</si>
  <si>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</si>
  <si>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</si>
  <si>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</si>
  <si>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</si>
  <si>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</si>
  <si>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</si>
  <si>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</si>
  <si>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</si>
  <si>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</si>
  <si>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</si>
  <si>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</si>
  <si>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</si>
  <si>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</si>
  <si>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</si>
  <si>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</si>
  <si>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</si>
  <si>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</si>
  <si>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</si>
  <si>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</si>
  <si>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</si>
  <si>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</si>
  <si>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</si>
  <si>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</si>
  <si>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</si>
  <si>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</si>
  <si>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</si>
  <si>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</si>
  <si>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</si>
  <si>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</si>
  <si>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</si>
  <si>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</si>
  <si>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</si>
  <si>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</si>
  <si>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</si>
  <si>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</si>
  <si>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</si>
  <si>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</si>
  <si>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</si>
  <si>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</si>
  <si>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</si>
  <si>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</si>
  <si>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</si>
  <si>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</si>
  <si>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</si>
  <si>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</si>
  <si>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</si>
  <si>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</si>
  <si>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</si>
  <si>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</si>
  <si>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</si>
  <si>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</si>
  <si>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</si>
  <si>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</si>
  <si>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</si>
  <si>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</si>
  <si>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</si>
  <si>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</si>
  <si>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</si>
  <si>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</si>
  <si>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</si>
  <si>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</si>
  <si>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</si>
  <si>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</si>
  <si>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</si>
  <si>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</si>
  <si>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</si>
  <si>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</si>
  <si>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</si>
  <si>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</si>
  <si>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</si>
  <si>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</si>
  <si>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</si>
  <si>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</si>
  <si>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</si>
  <si>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</si>
  <si>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</si>
  <si>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</si>
  <si>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</si>
  <si>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</si>
  <si>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</si>
  <si>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</si>
  <si>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</si>
  <si>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</si>
  <si>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</si>
  <si>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</si>
  <si>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</si>
  <si>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</si>
  <si>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</si>
  <si>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</si>
  <si>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</si>
  <si>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</si>
  <si>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</si>
  <si>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</si>
  <si>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</si>
  <si>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</si>
  <si>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</si>
  <si>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</si>
  <si>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</si>
  <si>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</si>
  <si>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</si>
  <si>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</si>
  <si>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</si>
  <si>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</si>
  <si>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</si>
  <si>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</si>
  <si>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</si>
  <si>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</si>
  <si>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</si>
  <si>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</si>
  <si>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</si>
  <si>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</si>
  <si>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</si>
  <si>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</si>
  <si>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</si>
  <si>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</si>
  <si>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</si>
  <si>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</si>
  <si>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</si>
  <si>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</si>
  <si>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</si>
  <si>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</si>
  <si>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</si>
  <si>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</si>
  <si>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</si>
  <si>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</si>
  <si>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</si>
  <si>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</si>
  <si>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</si>
  <si>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</si>
  <si>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</si>
  <si>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</si>
  <si>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</si>
  <si>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</si>
  <si>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</si>
  <si>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</si>
  <si>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</si>
  <si>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</si>
  <si>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</si>
  <si>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</si>
  <si>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</si>
  <si>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</si>
  <si>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</si>
  <si>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</si>
  <si>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</si>
  <si>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</si>
  <si>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</si>
  <si>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</si>
  <si>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</si>
  <si>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</si>
  <si>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</si>
  <si>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</si>
  <si>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</si>
  <si>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</si>
  <si>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</si>
  <si>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</si>
  <si>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</si>
  <si>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</si>
  <si>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</si>
  <si>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</si>
  <si>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</si>
  <si>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</si>
  <si>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</si>
  <si>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</si>
  <si>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</si>
  <si>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</si>
  <si>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</si>
  <si>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</si>
  <si>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</si>
  <si>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</si>
  <si>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</si>
  <si>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</si>
  <si>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</si>
  <si>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</si>
  <si>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</si>
  <si>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</si>
  <si>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</si>
  <si>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</si>
  <si>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</si>
  <si>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</si>
  <si>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</si>
  <si>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</si>
  <si>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</si>
  <si>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</si>
  <si>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</si>
  <si>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</si>
  <si>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</si>
  <si>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</si>
  <si>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</si>
  <si>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</si>
  <si>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</si>
  <si>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</si>
  <si>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</si>
  <si>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</si>
  <si>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</si>
  <si>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</si>
  <si>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</si>
  <si>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</si>
  <si>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</si>
  <si>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</si>
  <si>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</si>
  <si>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</si>
  <si>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</si>
  <si>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</si>
  <si>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</si>
  <si>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</si>
  <si>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</si>
  <si>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</si>
  <si>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</si>
  <si>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</si>
  <si>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</si>
  <si>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</si>
  <si>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</si>
  <si>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</si>
  <si>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</si>
  <si>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</si>
  <si>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</si>
  <si>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</si>
  <si>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</si>
  <si>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</si>
  <si>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</si>
  <si>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</si>
  <si>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</si>
  <si>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</si>
  <si>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</si>
  <si>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</si>
  <si>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</si>
  <si>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</si>
  <si>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</si>
  <si>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</si>
  <si>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</si>
  <si>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</si>
  <si>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</si>
  <si>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</si>
  <si>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</si>
  <si>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</si>
  <si>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</si>
  <si>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</si>
  <si>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</si>
  <si>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</si>
  <si>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</si>
  <si>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</si>
  <si>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</si>
  <si>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</si>
  <si>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</si>
  <si>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</si>
  <si>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</si>
  <si>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</si>
  <si>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</si>
  <si>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</si>
  <si>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</si>
  <si>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</si>
  <si>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</si>
  <si>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</si>
  <si>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</si>
  <si>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</si>
  <si>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</si>
  <si>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</si>
  <si>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</si>
  <si>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</si>
  <si>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</si>
  <si>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</si>
  <si>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</si>
  <si>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</si>
  <si>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</si>
  <si>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</si>
  <si>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</si>
  <si>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</si>
  <si>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</si>
  <si>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</si>
  <si>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</si>
  <si>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</si>
  <si>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</si>
  <si>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</si>
  <si>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</si>
  <si>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</si>
  <si>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</si>
  <si>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</si>
  <si>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</si>
  <si>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</si>
  <si>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</si>
  <si>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</si>
  <si>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</si>
  <si>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</si>
  <si>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</si>
  <si>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</si>
  <si>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</si>
  <si>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</si>
  <si>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</si>
  <si>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</si>
  <si>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</si>
  <si>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</si>
  <si>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</si>
  <si>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</si>
  <si>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</si>
  <si>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</si>
  <si>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</si>
  <si>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</si>
  <si>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</si>
  <si>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</si>
  <si>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</si>
  <si>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</si>
  <si>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</si>
  <si>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</si>
  <si>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</si>
  <si>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</si>
  <si>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</si>
  <si>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</si>
  <si>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</si>
  <si>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</si>
  <si>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</si>
  <si>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</si>
  <si>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</si>
  <si>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</si>
  <si>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</si>
  <si>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</si>
  <si>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</si>
  <si>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</si>
  <si>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</si>
  <si>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</si>
  <si>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</si>
  <si>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</si>
  <si>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</si>
  <si>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</si>
  <si>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</si>
  <si>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</si>
  <si>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</si>
  <si>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</si>
  <si>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</si>
  <si>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</si>
  <si>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</si>
  <si>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</si>
  <si>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</si>
  <si>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</si>
  <si>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</si>
  <si>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</si>
  <si>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</si>
  <si>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</si>
  <si>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</si>
  <si>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</si>
  <si>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</si>
  <si>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</si>
  <si>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</si>
  <si>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</si>
  <si>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</si>
  <si>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</si>
  <si>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</si>
  <si>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</si>
  <si>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</si>
  <si>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</si>
  <si>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</si>
  <si>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</si>
  <si>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</si>
  <si>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</si>
  <si>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</si>
  <si>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</si>
  <si>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</si>
  <si>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</si>
  <si>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</si>
  <si>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</si>
  <si>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</si>
  <si>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</si>
  <si>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</si>
  <si>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</si>
  <si>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</si>
  <si>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</si>
  <si>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</si>
  <si>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</si>
  <si>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</si>
  <si>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</si>
  <si>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</si>
  <si>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</si>
  <si>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</si>
  <si>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</si>
  <si>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</si>
  <si>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</si>
  <si>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</si>
  <si>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</si>
  <si>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</si>
  <si>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</si>
  <si>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</si>
  <si>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</si>
  <si>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</si>
  <si>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</si>
  <si>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</si>
  <si>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</si>
  <si>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</si>
  <si>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</si>
  <si>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</si>
  <si>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</si>
  <si>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</si>
  <si>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</si>
  <si>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</si>
  <si>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</si>
  <si>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</si>
  <si>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</si>
  <si>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</si>
  <si>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</si>
  <si>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</si>
  <si>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</si>
  <si>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</si>
  <si>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</si>
  <si>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</si>
  <si>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</si>
  <si>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</si>
  <si>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</si>
  <si>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</si>
  <si>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</si>
  <si>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</si>
  <si>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</si>
  <si>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</si>
  <si>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</si>
  <si>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</si>
  <si>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</si>
  <si>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</si>
  <si>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</si>
  <si>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</si>
  <si>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</si>
  <si>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</si>
  <si>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</si>
  <si>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</si>
  <si>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</si>
  <si>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</si>
  <si>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</si>
  <si>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</si>
  <si>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</si>
  <si>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</si>
  <si>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</si>
  <si>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</si>
  <si>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</si>
  <si>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</si>
  <si>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</si>
  <si>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</si>
  <si>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</si>
  <si>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</si>
  <si>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</si>
  <si>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</si>
  <si>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</si>
  <si>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</si>
  <si>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</si>
  <si>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</si>
  <si>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</si>
  <si>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</si>
  <si>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</si>
  <si>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</si>
  <si>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</si>
  <si>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</si>
  <si>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</si>
  <si>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</si>
  <si>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</si>
  <si>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</si>
  <si>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</si>
  <si>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</si>
  <si>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</si>
  <si>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</si>
  <si>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</si>
  <si>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</si>
  <si>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</si>
  <si>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</si>
  <si>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</si>
  <si>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</si>
  <si>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</si>
  <si>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</si>
  <si>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</si>
  <si>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</si>
  <si>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</si>
  <si>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</si>
  <si>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</si>
  <si>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</si>
  <si>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</si>
  <si>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</si>
  <si>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</si>
  <si>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</si>
  <si>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</si>
  <si>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</si>
  <si>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</si>
  <si>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</si>
  <si>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</si>
  <si>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</si>
  <si>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</si>
  <si>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</si>
  <si>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</si>
  <si>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</si>
  <si>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</si>
  <si>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</si>
  <si>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</si>
  <si>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</si>
  <si>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</si>
  <si>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</si>
  <si>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</si>
  <si>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</si>
  <si>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</si>
  <si>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</si>
  <si>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</si>
  <si>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</si>
  <si>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</si>
  <si>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</si>
  <si>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</si>
  <si>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</si>
  <si>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</si>
  <si>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</si>
  <si>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</si>
  <si>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</si>
  <si>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</si>
  <si>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</si>
  <si>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</si>
  <si>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</si>
  <si>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</si>
  <si>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</si>
  <si>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</si>
  <si>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</si>
  <si>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</si>
  <si>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</si>
  <si>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</si>
  <si>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</si>
  <si>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</si>
  <si>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</si>
  <si>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</si>
  <si>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</si>
  <si>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</si>
  <si>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</si>
  <si>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</si>
  <si>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</si>
  <si>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</si>
  <si>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</si>
  <si>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</si>
  <si>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</si>
  <si>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</si>
  <si>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</si>
  <si>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</si>
  <si>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</si>
  <si>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</si>
  <si>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</si>
  <si>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</si>
  <si>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</si>
  <si>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</si>
  <si>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</si>
  <si>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</si>
  <si>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</si>
  <si>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</si>
  <si>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</si>
  <si>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</si>
  <si>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</si>
  <si>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</si>
  <si>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</si>
  <si>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</si>
  <si>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</si>
  <si>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</si>
  <si>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</si>
  <si>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</si>
  <si>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</si>
  <si>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</si>
  <si>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</si>
  <si>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</si>
  <si>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</si>
  <si>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</si>
  <si>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</si>
  <si>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</si>
  <si>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</si>
  <si>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</si>
  <si>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</si>
  <si>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</si>
  <si>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</si>
  <si>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</si>
  <si>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</si>
  <si>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</si>
  <si>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</si>
  <si>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</si>
  <si>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</si>
  <si>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</si>
  <si>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</si>
  <si>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</si>
  <si>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</si>
  <si>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</si>
  <si>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</si>
  <si>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</si>
  <si>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</si>
  <si>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</si>
  <si>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</si>
  <si>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</si>
  <si>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</si>
  <si>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</si>
  <si>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</si>
  <si>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</si>
  <si>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</si>
  <si>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</si>
  <si>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</si>
  <si>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</si>
  <si>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</si>
  <si>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</si>
  <si>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</si>
  <si>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</si>
  <si>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</si>
  <si>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</si>
  <si>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</si>
  <si>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</si>
  <si>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</si>
  <si>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</si>
  <si>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</si>
  <si>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</si>
  <si>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</si>
  <si>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</si>
  <si>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</si>
  <si>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</si>
  <si>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</si>
  <si>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</si>
  <si>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</si>
  <si>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</si>
  <si>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</si>
  <si>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</si>
  <si>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</si>
  <si>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</si>
  <si>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</si>
  <si>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</si>
  <si>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</si>
  <si>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</si>
  <si>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</si>
  <si>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</si>
  <si>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</si>
  <si>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</si>
  <si>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</si>
  <si>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</si>
  <si>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</si>
  <si>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</si>
  <si>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</si>
  <si>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</si>
  <si>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</si>
  <si>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</si>
  <si>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</si>
  <si>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</si>
  <si>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</si>
  <si>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</si>
  <si>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</si>
  <si>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</si>
  <si>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</si>
  <si>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</si>
  <si>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</si>
  <si>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</si>
  <si>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</si>
  <si>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</si>
  <si>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</si>
  <si>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</si>
  <si>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</si>
  <si>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</si>
  <si>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</si>
  <si>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</si>
  <si>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</si>
  <si>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</si>
  <si>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</si>
  <si>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</si>
  <si>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</si>
  <si>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</si>
  <si>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</si>
  <si>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</si>
  <si>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</si>
  <si>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</si>
  <si>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</si>
  <si>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</si>
  <si>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</si>
  <si>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</si>
  <si>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</si>
  <si>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</si>
  <si>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</si>
  <si>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</si>
  <si>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</si>
  <si>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</si>
  <si>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</si>
  <si>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</si>
  <si>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</si>
  <si>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</si>
  <si>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</si>
  <si>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</si>
  <si>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</si>
  <si>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</si>
  <si>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</si>
  <si>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</si>
  <si>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</si>
  <si>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</si>
  <si>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</si>
  <si>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</si>
  <si>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</si>
  <si>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</si>
  <si>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</si>
  <si>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</si>
  <si>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</si>
  <si>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</si>
  <si>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</si>
  <si>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</si>
  <si>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</si>
  <si>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</si>
  <si>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</si>
  <si>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</si>
  <si>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</si>
  <si>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</si>
  <si>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</si>
  <si>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</si>
  <si>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</si>
  <si>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</si>
  <si>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</si>
  <si>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</si>
  <si>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</si>
  <si>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</si>
  <si>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</si>
  <si>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</si>
  <si>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</si>
  <si>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</si>
  <si>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</si>
  <si>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</si>
  <si>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</si>
  <si>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</si>
  <si>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</si>
  <si>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</si>
  <si>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</si>
  <si>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</si>
  <si>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</si>
  <si>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</si>
  <si>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</si>
  <si>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</si>
  <si>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</si>
  <si>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</si>
  <si>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</si>
  <si>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</si>
  <si>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</si>
  <si>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</si>
  <si>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</si>
  <si>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</si>
  <si>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</si>
  <si>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</si>
  <si>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</si>
  <si>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</si>
  <si>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</si>
  <si>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</si>
  <si>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</si>
  <si>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</si>
  <si>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</si>
  <si>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</si>
  <si>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</si>
  <si>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</si>
  <si>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</si>
  <si>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</si>
  <si>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</si>
  <si>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</si>
  <si>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</si>
  <si>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</si>
  <si>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</si>
  <si>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</si>
  <si>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</si>
  <si>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</si>
  <si>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</si>
  <si>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</si>
  <si>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</si>
  <si>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</si>
  <si>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</si>
  <si>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</si>
  <si>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</si>
  <si>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</si>
  <si>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</si>
  <si>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</si>
  <si>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</si>
  <si>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</si>
  <si>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</si>
  <si>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</si>
  <si>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</si>
  <si>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</si>
  <si>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</si>
  <si>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</si>
  <si>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</si>
  <si>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</si>
  <si>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</si>
  <si>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</si>
  <si>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</si>
  <si>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</si>
  <si>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</si>
  <si>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</si>
  <si>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</si>
  <si>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</si>
  <si>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</si>
  <si>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</si>
  <si>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</si>
  <si>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</si>
  <si>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</si>
  <si>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</si>
  <si>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</si>
  <si>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</si>
  <si>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</si>
  <si>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</si>
  <si>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</si>
  <si>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</si>
  <si>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</si>
  <si>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</si>
  <si>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</si>
  <si>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</si>
  <si>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</si>
  <si>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</si>
  <si>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</si>
  <si>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</si>
  <si>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</si>
  <si>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</si>
  <si>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</si>
  <si>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</si>
  <si>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</si>
  <si>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</si>
  <si>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</si>
  <si>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</si>
  <si>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</si>
  <si>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</si>
  <si>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</si>
  <si>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</si>
  <si>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</si>
  <si>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</si>
  <si>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</si>
  <si>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</si>
  <si>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</si>
  <si>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</si>
  <si>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</si>
  <si>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</si>
  <si>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</si>
  <si>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</si>
  <si>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</si>
  <si>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</si>
  <si>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</si>
  <si>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</si>
  <si>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</si>
  <si>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</si>
  <si>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</si>
  <si>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</si>
  <si>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</si>
  <si>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</si>
  <si>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</si>
  <si>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</si>
  <si>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</si>
  <si>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</si>
  <si>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</si>
  <si>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</si>
  <si>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</si>
  <si>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</si>
  <si>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</si>
  <si>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</si>
  <si>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</si>
  <si>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</si>
  <si>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</si>
  <si>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</si>
  <si>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</si>
  <si>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</si>
  <si>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</si>
  <si>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</si>
  <si>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</si>
  <si>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</si>
  <si>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</si>
  <si>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</si>
  <si>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</si>
  <si>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</si>
  <si>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</si>
  <si>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</si>
  <si>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</si>
  <si>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</si>
  <si>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</si>
  <si>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</si>
  <si>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</si>
  <si>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</si>
  <si>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</si>
  <si>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</si>
  <si>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</si>
  <si>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</si>
  <si>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</si>
  <si>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</si>
  <si>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</si>
  <si>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</si>
  <si>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</si>
  <si>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</si>
  <si>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</si>
  <si>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</si>
  <si>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</si>
  <si>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</si>
  <si>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</si>
  <si>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</si>
  <si>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</si>
  <si>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</si>
  <si>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</si>
  <si>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</si>
  <si>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</si>
  <si>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</si>
  <si>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</si>
  <si>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</si>
  <si>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</si>
  <si>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</si>
  <si>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</si>
  <si>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</si>
  <si>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</si>
  <si>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</si>
  <si>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</si>
  <si>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</si>
  <si>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</si>
  <si>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</si>
  <si>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</si>
  <si>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</si>
  <si>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</si>
  <si>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</si>
  <si>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</si>
  <si>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</si>
  <si>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</si>
  <si>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</si>
  <si>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</si>
  <si>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</si>
  <si>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</si>
  <si>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</si>
  <si>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</si>
  <si>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</si>
  <si>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</si>
  <si>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</si>
  <si>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</si>
  <si>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</si>
  <si>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</si>
  <si>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</si>
  <si>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</si>
  <si>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</si>
  <si>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</si>
  <si>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</si>
  <si>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</si>
  <si>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</si>
  <si>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</si>
  <si>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</si>
  <si>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</si>
  <si>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</si>
  <si>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</si>
  <si>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</si>
  <si>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</si>
  <si>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</si>
  <si>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</si>
  <si>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</si>
  <si>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</si>
  <si>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</si>
  <si>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</si>
  <si>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</si>
  <si>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</si>
  <si>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</si>
  <si>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</si>
  <si>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</si>
  <si>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</si>
  <si>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</si>
  <si>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</si>
  <si>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</si>
  <si>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</si>
  <si>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</si>
  <si>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</si>
  <si>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</si>
  <si>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</si>
  <si>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</si>
  <si>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</si>
  <si>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</si>
  <si>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</si>
  <si>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</si>
  <si>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</si>
  <si>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</si>
  <si>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</si>
  <si>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</si>
  <si>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</si>
  <si>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</si>
  <si>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</si>
  <si>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</si>
  <si>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</si>
  <si>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</si>
  <si>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</si>
  <si>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</si>
  <si>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</si>
  <si>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</si>
  <si>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</si>
  <si>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</si>
  <si>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</si>
  <si>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</si>
  <si>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</si>
  <si>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</si>
  <si>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</si>
  <si>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</si>
  <si>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</si>
  <si>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</si>
  <si>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</si>
  <si>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</si>
  <si>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</si>
  <si>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</si>
  <si>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</si>
  <si>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</si>
  <si>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</si>
  <si>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</si>
  <si>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</si>
  <si>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</si>
  <si>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</si>
  <si>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</si>
  <si>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</si>
  <si>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</si>
  <si>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</si>
  <si>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</si>
  <si>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</si>
  <si>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</si>
  <si>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</si>
  <si>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</si>
  <si>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</si>
  <si>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</si>
  <si>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</si>
  <si>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</si>
  <si>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</si>
  <si>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</si>
  <si>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</si>
  <si>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</si>
  <si>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</si>
  <si>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</si>
  <si>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</si>
  <si>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</si>
  <si>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</si>
  <si>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</si>
  <si>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</si>
  <si>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</si>
  <si>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</si>
  <si>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</si>
  <si>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</si>
  <si>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</si>
  <si>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</si>
  <si>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</si>
  <si>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</si>
  <si>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</si>
  <si>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</si>
  <si>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</si>
  <si>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</si>
  <si>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</si>
  <si>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</si>
  <si>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</si>
  <si>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</si>
  <si>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</si>
  <si>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</si>
  <si>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</si>
  <si>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</si>
  <si>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</si>
  <si>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</si>
  <si>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</si>
  <si>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</si>
  <si>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</si>
  <si>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</si>
  <si>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</si>
  <si>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</si>
  <si>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</si>
  <si>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</si>
  <si>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</si>
  <si>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</si>
  <si>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</si>
  <si>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</si>
  <si>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</si>
  <si>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</si>
  <si>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</si>
  <si>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</si>
  <si>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</si>
  <si>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</si>
  <si>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</si>
  <si>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</si>
  <si>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</si>
  <si>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</si>
  <si>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</si>
  <si>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</si>
  <si>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</si>
  <si>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</si>
  <si>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</si>
  <si>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</si>
  <si>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</si>
  <si>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</si>
  <si>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</si>
  <si>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</si>
  <si>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</si>
  <si>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</si>
  <si>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</si>
  <si>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</si>
  <si>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</si>
  <si>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</si>
  <si>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</si>
  <si>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</si>
  <si>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</si>
  <si>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</si>
  <si>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</si>
  <si>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</si>
  <si>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</si>
  <si>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</si>
  <si>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</si>
  <si>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</si>
  <si>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</si>
  <si>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</si>
  <si>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</si>
  <si>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</si>
  <si>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</si>
  <si>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</si>
  <si>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</si>
  <si>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</si>
  <si>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</si>
  <si>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</si>
  <si>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</si>
  <si>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</si>
  <si>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</si>
  <si>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</si>
  <si>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</si>
  <si>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</si>
  <si>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</si>
  <si>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</si>
  <si>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</si>
  <si>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</si>
  <si>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</si>
  <si>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</si>
  <si>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</si>
  <si>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</si>
  <si>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</si>
  <si>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</si>
  <si>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</si>
  <si>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</si>
  <si>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</si>
  <si>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</si>
  <si>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</si>
  <si>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</si>
  <si>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</si>
  <si>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</si>
  <si>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</si>
  <si>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</si>
  <si>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</si>
  <si>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</si>
  <si>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</si>
  <si>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</si>
  <si>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</si>
  <si>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</si>
  <si>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</si>
  <si>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</si>
  <si>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</si>
  <si>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</si>
  <si>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</si>
  <si>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</si>
  <si>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</si>
  <si>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</si>
  <si>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</si>
  <si>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</si>
  <si>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</si>
  <si>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</si>
  <si>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</si>
  <si>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</si>
  <si>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</si>
  <si>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</si>
  <si>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</si>
  <si>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</si>
  <si>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</si>
  <si>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</si>
  <si>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</si>
  <si>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</si>
  <si>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</si>
  <si>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</si>
  <si>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</si>
  <si>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</si>
  <si>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</si>
  <si>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</si>
  <si>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</si>
  <si>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</si>
  <si>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</si>
  <si>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</si>
  <si>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</si>
  <si>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</si>
  <si>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</si>
  <si>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</si>
  <si>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</si>
  <si>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</si>
  <si>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</si>
  <si>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</si>
  <si>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</si>
  <si>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</si>
  <si>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</si>
  <si>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</si>
  <si>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</si>
  <si>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</si>
  <si>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</si>
  <si>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</si>
  <si>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</si>
  <si>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</si>
  <si>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</si>
  <si>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</si>
  <si>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</si>
  <si>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</si>
  <si>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</si>
  <si>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</si>
  <si>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</si>
  <si>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</si>
  <si>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</si>
  <si>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</si>
  <si>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</si>
  <si>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</si>
  <si>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</si>
  <si>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</si>
  <si>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</si>
  <si>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</si>
  <si>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</si>
  <si>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</si>
  <si>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</si>
  <si>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</si>
  <si>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</si>
  <si>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</si>
  <si>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</si>
  <si>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</si>
  <si>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</si>
  <si>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</si>
  <si>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</si>
  <si>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</si>
  <si>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</si>
  <si>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</si>
  <si>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</si>
  <si>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</si>
  <si>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</si>
  <si>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</si>
  <si>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</si>
  <si>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</si>
  <si>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</si>
  <si>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</si>
  <si>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</si>
  <si>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</si>
  <si>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</si>
  <si>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</si>
  <si>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</si>
  <si>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</si>
  <si>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</si>
  <si>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</si>
  <si>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</si>
  <si>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</si>
  <si>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</si>
  <si>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</si>
  <si>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</si>
  <si>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</si>
  <si>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</si>
  <si>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</si>
  <si>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</si>
  <si>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</si>
  <si>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</si>
  <si>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</si>
  <si>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</si>
  <si>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</si>
  <si>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</si>
  <si>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</si>
  <si>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</si>
  <si>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</si>
  <si>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</si>
  <si>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</si>
  <si>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</si>
  <si>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</si>
  <si>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</si>
  <si>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</si>
  <si>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</si>
  <si>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</si>
  <si>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</si>
  <si>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</si>
  <si>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</si>
  <si>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</si>
  <si>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</si>
  <si>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</si>
  <si>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</si>
  <si>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</si>
  <si>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</si>
  <si>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</si>
  <si>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</si>
  <si>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</si>
  <si>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</si>
  <si>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</si>
  <si>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</si>
  <si>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</si>
  <si>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</si>
  <si>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</si>
  <si>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</si>
  <si>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</si>
  <si>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</si>
  <si>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</si>
  <si>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</si>
  <si>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</si>
  <si>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</si>
  <si>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</si>
  <si>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</si>
  <si>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</si>
  <si>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</si>
  <si>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</si>
  <si>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</si>
  <si>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</si>
  <si>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</si>
  <si>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</si>
  <si>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</si>
  <si>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</si>
  <si>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</si>
  <si>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</si>
  <si>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</si>
  <si>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</si>
  <si>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</si>
  <si>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</si>
  <si>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</si>
  <si>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</si>
  <si>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</si>
  <si>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</si>
  <si>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</si>
  <si>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</si>
  <si>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</si>
  <si>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</si>
  <si>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</si>
  <si>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</si>
  <si>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</si>
  <si>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</si>
  <si>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</si>
  <si>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</si>
  <si>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</si>
  <si>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</si>
  <si>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</si>
  <si>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</si>
  <si>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</si>
  <si>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</si>
  <si>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</si>
  <si>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</si>
  <si>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</si>
  <si>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</si>
  <si>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</si>
  <si>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</si>
  <si>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</si>
  <si>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</si>
  <si>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</si>
  <si>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</si>
  <si>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</si>
  <si>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</si>
  <si>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</si>
  <si>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</si>
  <si>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</si>
  <si>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</si>
  <si>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</si>
  <si>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</si>
  <si>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</si>
  <si>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</si>
  <si>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</si>
  <si>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</si>
  <si>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</si>
  <si>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</si>
  <si>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</si>
  <si>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</si>
  <si>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</si>
  <si>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</si>
  <si>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</si>
  <si>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</si>
  <si>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</si>
  <si>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</si>
  <si>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</si>
  <si>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</si>
  <si>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</si>
  <si>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</si>
  <si>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</si>
  <si>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</si>
  <si>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</si>
  <si>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</si>
  <si>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</si>
  <si>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</si>
  <si>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</si>
  <si>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</si>
  <si>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</si>
  <si>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</si>
  <si>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</si>
  <si>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</si>
  <si>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</si>
  <si>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</si>
  <si>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</si>
  <si>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</si>
  <si>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</si>
  <si>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</si>
  <si>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</si>
  <si>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</si>
  <si>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</si>
  <si>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</si>
  <si>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</si>
  <si>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</si>
  <si>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</si>
  <si>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</si>
  <si>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</si>
  <si>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</si>
  <si>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</si>
  <si>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</si>
  <si>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</si>
  <si>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</si>
  <si>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</si>
  <si>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</si>
  <si>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</si>
  <si>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</si>
  <si>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</si>
  <si>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</si>
  <si>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</si>
  <si>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</si>
  <si>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</si>
  <si>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</si>
  <si>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</si>
  <si>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</si>
  <si>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</si>
  <si>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</si>
  <si>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</si>
  <si>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</si>
  <si>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</si>
  <si>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</si>
  <si>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</si>
  <si>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</si>
  <si>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</si>
  <si>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</si>
  <si>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</si>
  <si>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</si>
  <si>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</si>
  <si>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</si>
  <si>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</si>
  <si>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</si>
  <si>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</si>
  <si>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</si>
  <si>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</si>
  <si>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</si>
  <si>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</si>
  <si>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</si>
  <si>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</si>
  <si>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</si>
  <si>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</si>
  <si>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</si>
  <si>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</si>
  <si>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</si>
  <si>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</si>
  <si>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</si>
  <si>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</si>
  <si>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</si>
  <si>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</si>
  <si>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</si>
  <si>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</si>
  <si>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</si>
  <si>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</si>
  <si>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</si>
  <si>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</si>
  <si>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</si>
  <si>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</si>
  <si>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</si>
  <si>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</si>
  <si>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</si>
  <si>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</si>
  <si>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</si>
  <si>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</si>
  <si>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</si>
  <si>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</si>
  <si>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</si>
  <si>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</si>
  <si>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</si>
  <si>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</si>
  <si>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</si>
  <si>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</si>
  <si>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</si>
  <si>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</si>
  <si>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</si>
  <si>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</si>
  <si>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</si>
  <si>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</si>
  <si>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</si>
  <si>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</si>
  <si>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</si>
  <si>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</si>
  <si>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</si>
  <si>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</si>
  <si>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</si>
  <si>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</si>
  <si>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</si>
  <si>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</si>
  <si>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</si>
  <si>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</si>
  <si>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</si>
  <si>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</si>
  <si>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</si>
  <si>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</si>
  <si>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</si>
  <si>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</si>
  <si>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</si>
  <si>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</si>
  <si>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</si>
  <si>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</si>
  <si>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</si>
  <si>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</si>
  <si>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</si>
  <si>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</si>
  <si>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</si>
  <si>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</si>
  <si>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</si>
  <si>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</si>
  <si>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</si>
  <si>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</si>
  <si>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</si>
  <si>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</si>
  <si>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</si>
  <si>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</si>
  <si>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</si>
  <si>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</si>
  <si>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</si>
  <si>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</si>
  <si>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</si>
  <si>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</si>
  <si>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</si>
  <si>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</si>
  <si>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</si>
  <si>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</si>
  <si>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</si>
  <si>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</si>
  <si>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</si>
  <si>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</si>
  <si>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</si>
  <si>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</si>
  <si>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</si>
  <si>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</si>
  <si>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</si>
  <si>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</si>
  <si>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</si>
  <si>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</si>
  <si>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</si>
  <si>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</si>
  <si>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</si>
  <si>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</si>
  <si>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</si>
  <si>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</si>
  <si>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</si>
  <si>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</si>
  <si>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</si>
  <si>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</si>
  <si>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</si>
  <si>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</si>
  <si>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</si>
  <si>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</si>
  <si>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</si>
  <si>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</si>
  <si>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</si>
  <si>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</si>
  <si>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</si>
  <si>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</si>
  <si>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</si>
  <si>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</si>
  <si>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</si>
  <si>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</si>
  <si>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</si>
  <si>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</si>
  <si>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</si>
  <si>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</si>
  <si>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</si>
  <si>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</si>
  <si>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</si>
  <si>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</si>
  <si>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</si>
  <si>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</si>
  <si>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</si>
  <si>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</si>
  <si>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</si>
  <si>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</si>
  <si>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</si>
  <si>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</si>
  <si>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</si>
  <si>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</si>
  <si>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</si>
  <si>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</si>
  <si>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</si>
  <si>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</si>
  <si>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</si>
  <si>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</si>
  <si>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</si>
  <si>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</si>
  <si>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</si>
  <si>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</si>
  <si>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</si>
  <si>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</si>
  <si>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</si>
  <si>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</si>
  <si>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</si>
  <si>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</si>
  <si>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</si>
  <si>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</si>
  <si>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</si>
  <si>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</si>
  <si>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</si>
  <si>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</si>
  <si>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</si>
  <si>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</si>
  <si>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</si>
  <si>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</si>
  <si>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</si>
  <si>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</si>
  <si>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</si>
  <si>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</si>
  <si>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</si>
  <si>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</si>
  <si>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</si>
  <si>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</si>
  <si>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</si>
  <si>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</si>
  <si>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</si>
  <si>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</si>
  <si>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</si>
  <si>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</si>
  <si>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</si>
  <si>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</si>
  <si>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</si>
  <si>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</si>
  <si>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</si>
  <si>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</si>
  <si>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</si>
  <si>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</si>
  <si>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</si>
  <si>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</si>
  <si>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</si>
  <si>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</si>
  <si>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</si>
  <si>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</si>
  <si>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</si>
  <si>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</si>
  <si>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</si>
  <si>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</si>
  <si>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</si>
  <si>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</si>
  <si>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</si>
  <si>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</si>
  <si>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</si>
  <si>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</si>
  <si>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</si>
  <si>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</si>
  <si>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</si>
  <si>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</si>
  <si>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</si>
  <si>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</si>
  <si>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</si>
  <si>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</si>
  <si>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</si>
  <si>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</si>
  <si>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</si>
  <si>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</si>
  <si>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</si>
  <si>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</si>
  <si>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</si>
  <si>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</si>
  <si>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</si>
  <si>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</si>
  <si>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</si>
  <si>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</si>
  <si>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</si>
  <si>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</si>
  <si>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</si>
  <si>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</si>
  <si>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</si>
  <si>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</si>
  <si>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</si>
  <si>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</si>
  <si>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</si>
  <si>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</si>
  <si>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</si>
  <si>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</si>
  <si>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</si>
  <si>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</si>
  <si>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</si>
  <si>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</si>
  <si>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</si>
  <si>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</si>
  <si>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</si>
  <si>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</si>
  <si>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</si>
  <si>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</si>
  <si>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</si>
  <si>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</si>
  <si>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</si>
  <si>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</si>
  <si>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</si>
  <si>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</si>
  <si>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</si>
  <si>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</si>
  <si>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</si>
  <si>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</si>
  <si>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</si>
  <si>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</si>
  <si>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</si>
  <si>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</si>
  <si>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</si>
  <si>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</si>
  <si>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</si>
  <si>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</si>
  <si>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</si>
  <si>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</si>
  <si>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</si>
  <si>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</si>
  <si>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</si>
  <si>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</si>
  <si>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</si>
  <si>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</si>
  <si>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</si>
  <si>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</si>
  <si>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</si>
  <si>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</si>
  <si>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</si>
  <si>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</si>
  <si>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</si>
  <si>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</si>
  <si>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</si>
  <si>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</si>
  <si>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</si>
  <si>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</si>
  <si>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</si>
  <si>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</si>
  <si>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</si>
  <si>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</si>
  <si>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</si>
  <si>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</si>
  <si>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</si>
  <si>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</si>
  <si>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</si>
  <si>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</si>
  <si>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</si>
  <si>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</si>
  <si>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</si>
  <si>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</si>
  <si>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</si>
  <si>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</si>
  <si>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</si>
  <si>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</si>
  <si>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</si>
  <si>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</si>
  <si>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</si>
  <si>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</si>
  <si>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</si>
  <si>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</si>
  <si>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</si>
  <si>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</si>
  <si>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</si>
  <si>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</si>
  <si>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</si>
  <si>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</si>
  <si>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</si>
  <si>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</si>
  <si>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</si>
  <si>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</si>
  <si>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</si>
  <si>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</si>
  <si>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</si>
  <si>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</si>
  <si>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</si>
  <si>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</si>
  <si>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</si>
  <si>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</si>
  <si>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</si>
  <si>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</si>
  <si>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</si>
  <si>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</si>
  <si>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</si>
  <si>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</si>
  <si>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</si>
  <si>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</si>
  <si>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</si>
  <si>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</si>
  <si>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</si>
  <si>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</si>
  <si>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</si>
  <si>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</si>
  <si>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</si>
  <si>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</si>
  <si>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</si>
  <si>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</si>
  <si>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</si>
  <si>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</si>
  <si>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</si>
  <si>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</si>
  <si>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</si>
  <si>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</si>
  <si>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</si>
  <si>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</si>
  <si>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</si>
  <si>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</si>
  <si>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</si>
  <si>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</si>
  <si>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</si>
  <si>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</si>
  <si>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</si>
  <si>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</si>
  <si>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</si>
  <si>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</si>
  <si>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</si>
  <si>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</si>
  <si>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</si>
  <si>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</si>
  <si>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</si>
  <si>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</si>
  <si>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</si>
  <si>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</si>
  <si>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</si>
  <si>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</si>
  <si>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</si>
  <si>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</si>
  <si>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</si>
  <si>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</si>
  <si>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</si>
  <si>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</si>
  <si>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</si>
  <si>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</si>
  <si>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</si>
  <si>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</si>
  <si>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</si>
  <si>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</si>
  <si>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</si>
  <si>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</si>
  <si>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</si>
  <si>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</si>
  <si>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</si>
  <si>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</si>
  <si>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</si>
  <si>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</si>
  <si>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</si>
  <si>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</si>
  <si>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</si>
  <si>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</si>
  <si>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</si>
  <si>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</si>
  <si>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</si>
  <si>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</si>
  <si>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</si>
  <si>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</si>
  <si>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</si>
  <si>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</si>
  <si>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</si>
  <si>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</si>
  <si>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</si>
  <si>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</si>
  <si>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</si>
  <si>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</si>
  <si>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</si>
  <si>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</si>
  <si>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</si>
  <si>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</si>
  <si>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</si>
  <si>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</si>
  <si>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</si>
  <si>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</si>
  <si>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</si>
  <si>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</si>
  <si>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</si>
  <si>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</si>
  <si>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</si>
  <si>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</si>
  <si>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</si>
  <si>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</si>
  <si>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</si>
  <si>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</si>
  <si>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</si>
  <si>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</si>
  <si>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</si>
  <si>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</si>
  <si>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</si>
  <si>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</si>
  <si>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</si>
  <si>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</si>
  <si>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</si>
  <si>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</si>
  <si>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</si>
  <si>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</si>
  <si>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</si>
  <si>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</si>
  <si>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</si>
  <si>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</si>
  <si>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</si>
  <si>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</si>
  <si>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</si>
  <si>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</si>
  <si>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</si>
  <si>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</si>
  <si>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</si>
  <si>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</si>
  <si>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</si>
  <si>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</si>
  <si>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</si>
  <si>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</si>
  <si>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</si>
  <si>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</si>
  <si>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</si>
  <si>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</si>
  <si>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</si>
  <si>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</si>
  <si>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</si>
  <si>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</si>
  <si>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</si>
  <si>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</si>
  <si>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</si>
  <si>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</si>
  <si>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</si>
  <si>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</si>
  <si>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</si>
  <si>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</si>
  <si>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</si>
  <si>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</si>
  <si>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</si>
  <si>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</si>
  <si>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</si>
  <si>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</si>
  <si>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</si>
  <si>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</si>
  <si>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</si>
  <si>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</si>
  <si>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</si>
  <si>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</si>
  <si>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</si>
  <si>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</si>
  <si>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</si>
  <si>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</si>
  <si>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</si>
  <si>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</si>
  <si>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</si>
  <si>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</si>
  <si>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</si>
  <si>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</si>
  <si>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</si>
  <si>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</si>
  <si>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</si>
  <si>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</si>
  <si>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</si>
  <si>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</si>
  <si>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</si>
  <si>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</si>
  <si>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</si>
  <si>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</si>
  <si>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</si>
  <si>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</si>
  <si>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</si>
  <si>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</si>
  <si>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</si>
  <si>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</si>
  <si>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</si>
  <si>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</si>
  <si>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</si>
  <si>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</si>
  <si>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</si>
  <si>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</si>
  <si>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</si>
  <si>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</si>
  <si>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</si>
  <si>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</si>
  <si>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</si>
  <si>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</si>
  <si>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</si>
  <si>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</si>
  <si>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</si>
  <si>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</si>
  <si>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</si>
  <si>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</si>
  <si>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</si>
  <si>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</si>
  <si>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</si>
  <si>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</si>
  <si>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</si>
  <si>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</si>
  <si>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</si>
  <si>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</si>
  <si>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</si>
  <si>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</si>
  <si>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</si>
  <si>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</si>
  <si>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</si>
  <si>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</si>
  <si>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</si>
  <si>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</si>
  <si>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</si>
  <si>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</si>
  <si>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</si>
  <si>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</si>
  <si>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</si>
  <si>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</si>
  <si>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</si>
  <si>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</si>
  <si>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</si>
  <si>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</si>
  <si>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</si>
  <si>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</si>
  <si>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</si>
  <si>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</si>
  <si>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</si>
  <si>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</si>
  <si>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</si>
  <si>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</si>
  <si>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</si>
  <si>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</si>
  <si>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</si>
  <si>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</si>
  <si>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</si>
  <si>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</si>
  <si>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</si>
  <si>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</si>
  <si>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</si>
  <si>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</si>
  <si>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</si>
  <si>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</si>
  <si>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</si>
  <si>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</si>
  <si>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</si>
  <si>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</si>
  <si>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</si>
  <si>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</si>
  <si>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</si>
  <si>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</si>
  <si>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</si>
  <si>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</si>
  <si>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</si>
  <si>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</si>
  <si>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</si>
  <si>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</si>
  <si>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</si>
  <si>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</si>
  <si>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</si>
  <si>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</si>
  <si>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</si>
  <si>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</si>
  <si>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</si>
  <si>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</si>
  <si>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</si>
  <si>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</si>
  <si>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</si>
  <si>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</si>
  <si>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</si>
  <si>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</si>
  <si>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</si>
  <si>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</si>
  <si>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</si>
  <si>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</si>
  <si>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</si>
  <si>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</si>
  <si>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</si>
  <si>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</si>
  <si>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</si>
  <si>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</si>
  <si>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</si>
  <si>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</si>
  <si>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</si>
  <si>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</si>
  <si>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</si>
  <si>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</si>
  <si>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</si>
  <si>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</si>
  <si>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</si>
  <si>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</si>
  <si>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</si>
  <si>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</si>
  <si>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</si>
  <si>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</si>
  <si>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</si>
  <si>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</si>
  <si>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</si>
  <si>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</si>
  <si>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</si>
  <si>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</si>
  <si>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</si>
  <si>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</si>
  <si>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</si>
  <si>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</si>
  <si>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</si>
  <si>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</si>
  <si>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</si>
  <si>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</si>
  <si>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</si>
  <si>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</si>
  <si>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</si>
  <si>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</si>
  <si>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</si>
  <si>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</si>
  <si>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</si>
  <si>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</si>
  <si>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</si>
  <si>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</si>
  <si>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</si>
  <si>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</si>
  <si>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</si>
  <si>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</si>
  <si>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</si>
  <si>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</si>
  <si>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</si>
  <si>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</si>
  <si>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</si>
  <si>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</si>
  <si>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</si>
  <si>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</si>
  <si>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</si>
  <si>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</si>
  <si>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</si>
  <si>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</si>
  <si>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</si>
  <si>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</si>
  <si>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</si>
  <si>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</si>
  <si>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</si>
  <si>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</si>
  <si>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</si>
  <si>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</si>
  <si>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</si>
  <si>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</si>
  <si>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</si>
  <si>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</si>
  <si>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</si>
  <si>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</si>
  <si>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</si>
  <si>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</si>
  <si>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</si>
  <si>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</si>
  <si>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</si>
  <si>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</si>
  <si>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</si>
  <si>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</si>
  <si>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</si>
  <si>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</si>
  <si>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</si>
  <si>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</si>
  <si>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</si>
  <si>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</si>
  <si>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</si>
  <si>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</si>
  <si>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</si>
  <si>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</si>
  <si>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</si>
  <si>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</si>
  <si>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</si>
  <si>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</si>
  <si>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</si>
  <si>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</si>
  <si>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</si>
  <si>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</si>
  <si>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</si>
  <si>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</si>
  <si>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</si>
  <si>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</si>
  <si>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</si>
  <si>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</si>
  <si>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</si>
  <si>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</si>
  <si>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</si>
  <si>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</si>
  <si>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</si>
  <si>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</si>
  <si>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</si>
  <si>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</si>
  <si>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</si>
  <si>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</si>
  <si>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</si>
  <si>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</si>
  <si>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</si>
  <si>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</si>
  <si>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</si>
  <si>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</si>
  <si>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</si>
  <si>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</si>
  <si>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</si>
  <si>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</si>
  <si>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</si>
  <si>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</si>
  <si>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</si>
  <si>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</si>
  <si>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</si>
  <si>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</si>
  <si>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</si>
  <si>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</si>
  <si>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</si>
  <si>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</si>
  <si>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</si>
  <si>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</si>
  <si>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</si>
  <si>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</si>
  <si>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</si>
  <si>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</si>
  <si>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</si>
  <si>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</si>
  <si>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</si>
  <si>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</si>
  <si>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</si>
  <si>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</si>
  <si>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</si>
  <si>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</si>
  <si>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</si>
  <si>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</si>
  <si>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</si>
  <si>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</si>
  <si>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</si>
  <si>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</si>
  <si>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</si>
  <si>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</si>
  <si>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</si>
  <si>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</si>
  <si>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</si>
  <si>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</si>
  <si>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</si>
  <si>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</si>
  <si>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</si>
  <si>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</si>
  <si>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</si>
  <si>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</si>
  <si>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</si>
  <si>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</si>
  <si>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</si>
  <si>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</si>
  <si>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</si>
  <si>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</si>
  <si>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</si>
  <si>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</si>
  <si>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</si>
  <si>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</si>
  <si>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</si>
  <si>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</si>
  <si>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</si>
  <si>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</si>
  <si>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</si>
  <si>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</si>
  <si>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</si>
  <si>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</si>
  <si>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</si>
  <si>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</si>
  <si>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</si>
  <si>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</si>
  <si>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</si>
  <si>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</si>
  <si>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</si>
  <si>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</si>
  <si>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</si>
  <si>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</si>
  <si>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</si>
  <si>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</si>
  <si>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</si>
  <si>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</si>
  <si>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</si>
  <si>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</si>
  <si>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</si>
  <si>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</si>
  <si>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</si>
  <si>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</si>
  <si>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</si>
  <si>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</si>
  <si>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</si>
  <si>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</si>
  <si>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</si>
  <si>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</si>
  <si>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</si>
  <si>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</si>
  <si>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</si>
  <si>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</si>
  <si>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</si>
  <si>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</si>
  <si>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</si>
  <si>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</si>
  <si>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</si>
  <si>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</si>
  <si>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</si>
  <si>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</si>
  <si>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</si>
  <si>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</si>
  <si>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</si>
  <si>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</si>
  <si>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</si>
  <si>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</si>
  <si>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</si>
  <si>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</si>
  <si>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</si>
  <si>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</si>
  <si>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</si>
  <si>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</si>
  <si>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</si>
  <si>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</si>
  <si>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</si>
  <si>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</si>
  <si>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</si>
  <si>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</si>
  <si>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</si>
  <si>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</si>
  <si>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</si>
  <si>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</si>
  <si>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</si>
  <si>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</si>
  <si>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</si>
  <si>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</si>
  <si>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</si>
  <si>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</si>
  <si>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</si>
  <si>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</si>
  <si>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</si>
  <si>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</si>
  <si>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</si>
  <si>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</si>
  <si>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</si>
  <si>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</si>
  <si>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</si>
  <si>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</si>
  <si>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</si>
  <si>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</si>
  <si>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</si>
  <si>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</si>
  <si>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</si>
  <si>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</si>
  <si>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</si>
  <si>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</si>
  <si>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</si>
  <si>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</si>
  <si>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</si>
  <si>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</si>
  <si>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</si>
  <si>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</si>
  <si>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</si>
  <si>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</si>
  <si>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</si>
  <si>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</si>
  <si>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</si>
  <si>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</si>
  <si>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</si>
  <si>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</si>
  <si>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</si>
  <si>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</si>
  <si>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</si>
  <si>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</si>
  <si>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</si>
  <si>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</si>
  <si>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</si>
  <si>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</si>
  <si>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</si>
  <si>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</si>
  <si>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</si>
  <si>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</si>
  <si>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</si>
  <si>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</si>
  <si>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</si>
  <si>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</si>
  <si>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</si>
  <si>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</si>
  <si>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</si>
  <si>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</si>
  <si>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</si>
  <si>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</si>
  <si>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</si>
  <si>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</si>
  <si>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</si>
  <si>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</si>
  <si>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</si>
  <si>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</si>
  <si>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</si>
  <si>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</si>
  <si>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</si>
  <si>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</si>
  <si>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</si>
  <si>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</si>
  <si>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</si>
  <si>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</si>
  <si>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</si>
  <si>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</si>
  <si>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</si>
  <si>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</si>
  <si>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</si>
  <si>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</si>
  <si>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</si>
  <si>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</si>
  <si>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</si>
  <si>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</si>
  <si>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</si>
  <si>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</si>
  <si>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</si>
  <si>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</si>
  <si>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</si>
  <si>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</si>
  <si>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</si>
  <si>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</si>
  <si>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</si>
  <si>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</si>
  <si>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</si>
  <si>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</si>
  <si>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</si>
  <si>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</si>
  <si>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</si>
  <si>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</si>
  <si>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</si>
  <si>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</si>
  <si>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</si>
  <si>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</si>
  <si>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</si>
  <si>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</si>
  <si>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</si>
  <si>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</si>
  <si>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</si>
  <si>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</si>
  <si>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</si>
  <si>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</si>
  <si>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</si>
  <si>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</si>
  <si>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</si>
  <si>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</si>
  <si>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</si>
  <si>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</si>
  <si>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</si>
  <si>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</si>
  <si>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</si>
  <si>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</si>
  <si>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</si>
  <si>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</si>
  <si>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</si>
  <si>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</si>
  <si>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</si>
  <si>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</si>
  <si>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</si>
  <si>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</si>
  <si>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</si>
  <si>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</si>
  <si>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</si>
  <si>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</si>
  <si>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</si>
  <si>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</si>
  <si>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</si>
  <si>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</si>
  <si>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</si>
  <si>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</si>
  <si>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</si>
  <si>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</si>
  <si>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</si>
  <si>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</si>
  <si>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</si>
  <si>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</si>
  <si>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</si>
  <si>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</si>
  <si>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</si>
  <si>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</si>
  <si>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</si>
  <si>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</si>
  <si>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</si>
  <si>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</si>
  <si>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</si>
  <si>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</si>
  <si>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</si>
  <si>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</si>
  <si>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</si>
  <si>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</si>
  <si>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</si>
  <si>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</si>
  <si>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</si>
  <si>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</si>
  <si>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</si>
  <si>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</si>
  <si>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</si>
  <si>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</si>
  <si>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</si>
  <si>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</si>
  <si>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</si>
  <si>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</si>
  <si>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</si>
  <si>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</si>
  <si>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</si>
  <si>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</si>
  <si>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</si>
  <si>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</si>
  <si>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</si>
  <si>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</si>
  <si>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</si>
  <si>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</si>
  <si>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</si>
  <si>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</si>
  <si>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</si>
  <si>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</si>
  <si>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</si>
  <si>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</si>
  <si>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</si>
  <si>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</si>
  <si>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</si>
  <si>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</si>
  <si>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</si>
  <si>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</si>
  <si>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</si>
  <si>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</si>
  <si>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</si>
  <si>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</si>
  <si>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</si>
  <si>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</si>
  <si>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</si>
  <si>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</si>
  <si>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</si>
  <si>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</si>
  <si>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</si>
  <si>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</si>
  <si>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</si>
  <si>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</si>
  <si>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</si>
  <si>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</si>
  <si>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</si>
  <si>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</si>
  <si>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</si>
  <si>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</si>
  <si>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</si>
  <si>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</si>
  <si>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</si>
  <si>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</si>
  <si>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</si>
  <si>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</si>
  <si>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</si>
  <si>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</si>
  <si>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</si>
  <si>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</si>
  <si>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</si>
  <si>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</si>
  <si>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</si>
  <si>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</si>
  <si>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</si>
  <si>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</si>
  <si>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</si>
  <si>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</si>
  <si>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</si>
  <si>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</si>
  <si>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</si>
  <si>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</si>
  <si>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</si>
  <si>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</si>
  <si>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</si>
  <si>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</si>
  <si>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</si>
  <si>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</si>
  <si>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</si>
  <si>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</si>
  <si>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</si>
  <si>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</si>
  <si>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</si>
  <si>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</si>
  <si>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</si>
  <si>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</si>
  <si>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</si>
  <si>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</si>
  <si>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</si>
  <si>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</si>
  <si>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</si>
  <si>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</si>
  <si>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</si>
  <si>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</si>
  <si>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</si>
  <si>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</si>
  <si>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</si>
  <si>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</si>
  <si>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</si>
  <si>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</si>
  <si>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</si>
  <si>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</si>
  <si>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</si>
  <si>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</si>
  <si>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</si>
  <si>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</si>
  <si>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</si>
  <si>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</si>
  <si>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</si>
  <si>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</si>
  <si>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</si>
  <si>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</si>
  <si>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</si>
  <si>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</si>
  <si>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</si>
  <si>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</si>
  <si>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</si>
  <si>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</si>
  <si>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</si>
  <si>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</si>
  <si>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</si>
  <si>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</si>
  <si>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</si>
  <si>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</si>
  <si>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</si>
  <si>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</si>
  <si>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</si>
  <si>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</si>
  <si>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</si>
  <si>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</si>
  <si>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</si>
  <si>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</si>
  <si>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</si>
  <si>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</si>
  <si>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</si>
  <si>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</si>
  <si>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</si>
  <si>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</si>
  <si>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</si>
  <si>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</si>
  <si>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</si>
  <si>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</si>
  <si>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</si>
  <si>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</si>
  <si>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</si>
  <si>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</si>
  <si>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</si>
  <si>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</si>
  <si>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</si>
  <si>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</si>
  <si>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</si>
  <si>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</si>
  <si>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</si>
  <si>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</si>
  <si>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</si>
  <si>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</si>
  <si>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</si>
  <si>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</si>
  <si>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</si>
  <si>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</si>
  <si>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</si>
  <si>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</si>
  <si>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</si>
  <si>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</si>
  <si>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</si>
  <si>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</si>
  <si>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</si>
  <si>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</si>
  <si>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</si>
  <si>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</si>
  <si>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</si>
  <si>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</si>
  <si>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</si>
  <si>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</si>
  <si>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</si>
  <si>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</si>
  <si>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</si>
  <si>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</si>
  <si>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</si>
  <si>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</si>
  <si>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</si>
  <si>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</si>
  <si>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</si>
  <si>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</si>
  <si>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</si>
  <si>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</si>
  <si>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</si>
  <si>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</si>
  <si>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</si>
  <si>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</si>
  <si>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</si>
  <si>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</si>
  <si>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</si>
  <si>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</si>
  <si>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</si>
  <si>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</si>
  <si>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</si>
  <si>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</si>
  <si>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</si>
  <si>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</si>
  <si>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</si>
  <si>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</si>
  <si>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</si>
  <si>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</si>
  <si>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</si>
  <si>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</si>
  <si>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</si>
  <si>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</si>
  <si>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</si>
  <si>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</si>
  <si>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</si>
  <si>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</si>
  <si>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</si>
  <si>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</si>
  <si>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</si>
  <si>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</si>
  <si>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</si>
  <si>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</si>
  <si>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</si>
  <si>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</si>
  <si>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</si>
  <si>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</si>
  <si>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</si>
  <si>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</si>
  <si>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</si>
  <si>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</si>
  <si>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</si>
  <si>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</si>
  <si>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</si>
  <si>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</si>
  <si>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</si>
  <si>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</si>
  <si>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</si>
  <si>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</si>
  <si>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</si>
  <si>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</si>
  <si>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</si>
  <si>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</si>
  <si>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</si>
  <si>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</si>
  <si>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</si>
  <si>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</si>
  <si>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</si>
  <si>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</si>
  <si>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</si>
  <si>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</si>
  <si>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</si>
  <si>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</si>
  <si>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</si>
  <si>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</si>
  <si>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</si>
  <si>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</si>
  <si>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</si>
  <si>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</si>
  <si>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</si>
  <si>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</si>
  <si>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</si>
  <si>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</si>
  <si>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</si>
  <si>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</si>
  <si>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</si>
  <si>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</si>
  <si>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</si>
  <si>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</si>
  <si>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</si>
  <si>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</si>
  <si>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</si>
  <si>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</si>
  <si>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</si>
  <si>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</si>
  <si>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</si>
  <si>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</si>
  <si>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</si>
  <si>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</si>
  <si>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</si>
  <si>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</si>
  <si>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</si>
  <si>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</si>
  <si>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</si>
  <si>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</si>
  <si>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</si>
  <si>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</si>
  <si>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</si>
  <si>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</si>
  <si>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</si>
  <si>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</si>
  <si>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</si>
  <si>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</si>
  <si>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</si>
  <si>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</si>
  <si>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</si>
  <si>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</si>
  <si>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</si>
  <si>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</si>
  <si>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</si>
  <si>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</si>
  <si>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</si>
  <si>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</si>
  <si>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</si>
  <si>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</si>
  <si>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</si>
  <si>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</si>
  <si>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</si>
  <si>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</si>
  <si>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</si>
  <si>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</si>
  <si>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</si>
  <si>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</si>
  <si>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</si>
  <si>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</si>
  <si>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</si>
  <si>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</si>
  <si>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</si>
  <si>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</si>
  <si>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</si>
  <si>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</si>
  <si>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</si>
  <si>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</si>
  <si>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</si>
  <si>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</si>
  <si>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</si>
  <si>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</si>
  <si>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</si>
  <si>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</si>
  <si>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</si>
  <si>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</si>
  <si>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</si>
  <si>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</si>
  <si>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</si>
  <si>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</si>
  <si>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</si>
  <si>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</si>
  <si>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</si>
  <si>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</si>
  <si>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</si>
  <si>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</si>
  <si>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</si>
  <si>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</si>
  <si>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</si>
  <si>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</si>
  <si>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</si>
  <si>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</si>
  <si>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</si>
  <si>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</si>
  <si>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</si>
  <si>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</si>
  <si>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</si>
  <si>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</si>
  <si>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</si>
  <si>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</si>
  <si>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</si>
  <si>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</si>
  <si>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</si>
  <si>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</si>
  <si>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</si>
  <si>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</si>
  <si>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</si>
  <si>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</si>
  <si>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</si>
  <si>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</si>
  <si>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</si>
  <si>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</si>
  <si>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</si>
  <si>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</si>
  <si>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</si>
  <si>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</si>
  <si>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</si>
  <si>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</si>
  <si>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</si>
  <si>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</si>
  <si>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</si>
  <si>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</si>
  <si>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</si>
  <si>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</si>
  <si>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</si>
  <si>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</si>
  <si>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</si>
  <si>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</si>
  <si>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</si>
  <si>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</si>
  <si>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</si>
  <si>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</si>
  <si>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</si>
  <si>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</si>
  <si>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</si>
  <si>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</si>
  <si>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</si>
  <si>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</si>
  <si>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</si>
  <si>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</si>
  <si>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</si>
  <si>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</si>
  <si>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</si>
  <si>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</si>
  <si>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</si>
  <si>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</si>
  <si>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</si>
  <si>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</si>
  <si>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</si>
  <si>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</si>
  <si>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</si>
  <si>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</si>
  <si>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</si>
  <si>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</si>
  <si>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</si>
  <si>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</si>
  <si>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</si>
  <si>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</si>
  <si>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</si>
  <si>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</si>
  <si>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</si>
  <si>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</si>
  <si>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</si>
  <si>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</si>
  <si>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</si>
  <si>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</si>
  <si>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</si>
  <si>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</si>
  <si>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</si>
  <si>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</si>
  <si>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</si>
  <si>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</si>
  <si>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</si>
  <si>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</si>
  <si>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</si>
  <si>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</si>
  <si>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</si>
  <si>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</si>
  <si>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</si>
  <si>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</si>
  <si>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</si>
  <si>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</si>
  <si>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</si>
  <si>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</si>
  <si>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</si>
  <si>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</si>
  <si>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</si>
  <si>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</si>
  <si>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</si>
  <si>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</si>
  <si>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</si>
  <si>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</si>
  <si>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</si>
  <si>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</si>
  <si>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</si>
  <si>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</si>
  <si>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</si>
  <si>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</si>
  <si>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</si>
  <si>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</si>
  <si>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</si>
  <si>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</si>
  <si>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</si>
  <si>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</si>
  <si>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</si>
  <si>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</si>
  <si>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</si>
  <si>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</si>
  <si>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</si>
  <si>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</si>
  <si>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</si>
  <si>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</si>
  <si>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</si>
  <si>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</si>
  <si>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</si>
  <si>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</si>
  <si>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</si>
  <si>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</si>
  <si>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</si>
  <si>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</si>
  <si>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</si>
  <si>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</si>
  <si>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</si>
  <si>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</si>
  <si>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</si>
  <si>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</si>
  <si>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</si>
  <si>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</si>
  <si>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</si>
  <si>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</si>
  <si>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</si>
  <si>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</si>
  <si>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</si>
  <si>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</si>
  <si>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</si>
  <si>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</si>
  <si>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</si>
  <si>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</si>
  <si>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</si>
  <si>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</si>
  <si>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</si>
  <si>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</si>
  <si>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</si>
  <si>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</si>
  <si>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</si>
  <si>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</si>
  <si>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</si>
  <si>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</si>
  <si>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</si>
  <si>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</si>
  <si>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</si>
  <si>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</si>
  <si>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</si>
  <si>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</si>
  <si>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</si>
  <si>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</si>
  <si>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</si>
  <si>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</si>
  <si>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</si>
  <si>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</si>
  <si>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</si>
  <si>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</si>
  <si>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</si>
  <si>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</si>
  <si>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</si>
  <si>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</si>
  <si>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</si>
  <si>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</si>
  <si>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</si>
  <si>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</si>
  <si>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</si>
  <si>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</si>
  <si>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</si>
  <si>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</si>
  <si>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</si>
  <si>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</si>
  <si>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</si>
  <si>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</si>
  <si>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</si>
  <si>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</si>
  <si>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</si>
  <si>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</si>
  <si>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</si>
  <si>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</si>
  <si>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</si>
  <si>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</si>
  <si>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</si>
  <si>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</si>
  <si>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</si>
  <si>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</si>
  <si>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</si>
  <si>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</si>
  <si>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</si>
  <si>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</si>
  <si>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</si>
  <si>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</si>
  <si>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</si>
  <si>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</si>
  <si>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</si>
  <si>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</si>
  <si>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</si>
  <si>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</si>
  <si>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</si>
  <si>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</si>
  <si>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</si>
  <si>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</si>
  <si>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</si>
  <si>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</si>
  <si>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</si>
  <si>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</si>
  <si>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</si>
  <si>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</si>
  <si>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</si>
  <si>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</si>
  <si>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</si>
  <si>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</si>
  <si>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</si>
  <si>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</si>
  <si>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</si>
  <si>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</si>
  <si>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</si>
  <si>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</si>
  <si>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</si>
  <si>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</si>
  <si>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</si>
  <si>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</si>
  <si>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</si>
  <si>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</si>
  <si>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</si>
  <si>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</si>
  <si>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</si>
  <si>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</si>
  <si>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</si>
  <si>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</si>
  <si>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</si>
  <si>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</si>
  <si>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</si>
  <si>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</si>
  <si>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</si>
  <si>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</si>
  <si>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</si>
  <si>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</si>
  <si>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</si>
  <si>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</si>
  <si>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</si>
  <si>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</si>
  <si>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</si>
  <si>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</si>
  <si>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</si>
  <si>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</si>
  <si>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</si>
  <si>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</si>
  <si>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</si>
  <si>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</si>
  <si>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</si>
  <si>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</si>
  <si>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</si>
  <si>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</si>
  <si>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</si>
  <si>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</si>
  <si>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</si>
  <si>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</si>
  <si>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</si>
  <si>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</si>
  <si>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</si>
  <si>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</si>
  <si>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</si>
  <si>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</si>
  <si>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</si>
  <si>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</si>
  <si>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</si>
  <si>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</si>
  <si>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</si>
  <si>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</si>
  <si>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</si>
  <si>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</si>
  <si>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</si>
  <si>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</si>
  <si>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</si>
  <si>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</si>
  <si>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</si>
  <si>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</si>
  <si>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</si>
  <si>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</si>
  <si>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</si>
  <si>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</si>
  <si>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</si>
  <si>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</si>
  <si>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</si>
  <si>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</si>
  <si>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</si>
  <si>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</si>
  <si>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</si>
  <si>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</si>
  <si>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</si>
  <si>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</si>
  <si>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</si>
  <si>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</si>
  <si>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</si>
  <si>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</si>
  <si>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</si>
  <si>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</si>
  <si>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</si>
  <si>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</si>
  <si>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</si>
  <si>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</si>
  <si>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</si>
  <si>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</si>
  <si>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</si>
  <si>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</si>
  <si>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</si>
  <si>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</si>
  <si>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</si>
  <si>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</si>
  <si>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</si>
  <si>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</si>
  <si>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</si>
  <si>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</si>
  <si>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</si>
  <si>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</si>
  <si>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</si>
  <si>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</si>
  <si>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</si>
  <si>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</si>
  <si>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</si>
  <si>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</si>
  <si>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</si>
  <si>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</si>
  <si>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</si>
  <si>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</si>
  <si>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</si>
  <si>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</si>
  <si>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</si>
  <si>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</si>
  <si>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</si>
  <si>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</si>
  <si>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</si>
  <si>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</si>
  <si>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</si>
  <si>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</si>
  <si>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</si>
  <si>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</si>
  <si>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</si>
  <si>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</si>
  <si>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</si>
  <si>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</si>
  <si>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</si>
  <si>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</si>
  <si>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</si>
  <si>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</si>
  <si>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</si>
  <si>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</si>
  <si>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</si>
  <si>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</si>
  <si>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</si>
  <si>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</si>
  <si>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</si>
  <si>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</si>
  <si>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</si>
  <si>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</si>
  <si>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</si>
  <si>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</si>
  <si>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</si>
  <si>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</si>
  <si>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</si>
  <si>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</si>
  <si>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</si>
  <si>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</si>
  <si>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</si>
  <si>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</si>
  <si>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</si>
  <si>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</si>
  <si>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</si>
  <si>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</si>
  <si>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</si>
  <si>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</si>
  <si>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</si>
  <si>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</si>
  <si>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</si>
  <si>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</si>
  <si>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</si>
  <si>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</si>
  <si>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</si>
  <si>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</si>
  <si>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</si>
  <si>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</si>
  <si>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</si>
  <si>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</si>
  <si>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</si>
  <si>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</si>
  <si>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</si>
  <si>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</si>
  <si>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</si>
  <si>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</si>
  <si>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</si>
  <si>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</si>
  <si>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</si>
  <si>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</si>
  <si>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</si>
  <si>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</si>
  <si>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</si>
  <si>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</si>
  <si>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</si>
  <si>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</si>
  <si>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</si>
  <si>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</si>
  <si>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</si>
  <si>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</si>
  <si>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</si>
  <si>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</si>
  <si>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</si>
  <si>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</si>
  <si>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</si>
  <si>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</si>
  <si>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</si>
  <si>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</si>
  <si>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</si>
  <si>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</si>
  <si>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</si>
  <si>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</si>
  <si>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</si>
  <si>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</si>
  <si>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</si>
  <si>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</si>
  <si>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</si>
  <si>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</si>
  <si>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</si>
  <si>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</si>
  <si>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</si>
  <si>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</si>
  <si>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</si>
  <si>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</si>
  <si>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</si>
  <si>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</si>
  <si>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</si>
  <si>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</si>
  <si>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</si>
  <si>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</si>
  <si>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</si>
  <si>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</si>
  <si>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</si>
  <si>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</si>
  <si>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</si>
  <si>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</si>
  <si>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</si>
  <si>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</si>
  <si>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</si>
  <si>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</si>
  <si>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</si>
  <si>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</si>
  <si>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</si>
  <si>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</si>
  <si>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</si>
  <si>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</si>
  <si>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</si>
  <si>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</si>
  <si>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</si>
  <si>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</si>
  <si>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</si>
  <si>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</si>
  <si>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</si>
  <si>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</si>
  <si>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</si>
  <si>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</si>
  <si>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</si>
  <si>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</si>
  <si>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</si>
  <si>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</si>
  <si>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</si>
  <si>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</si>
  <si>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</si>
  <si>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</si>
  <si>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</si>
  <si>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</si>
  <si>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</si>
  <si>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</si>
  <si>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</si>
  <si>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</si>
  <si>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</si>
  <si>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</si>
  <si>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</si>
  <si>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</si>
  <si>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</si>
  <si>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</si>
  <si>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</si>
  <si>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</si>
  <si>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</si>
  <si>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</si>
  <si>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</si>
  <si>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</si>
  <si>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</si>
  <si>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</si>
  <si>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</si>
  <si>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</si>
  <si>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</si>
  <si>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</si>
  <si>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</si>
  <si>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</si>
  <si>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</si>
  <si>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</si>
  <si>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</si>
  <si>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</si>
  <si>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</si>
  <si>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</si>
  <si>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</si>
  <si>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</si>
  <si>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</si>
  <si>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</si>
  <si>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</si>
  <si>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</si>
  <si>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</si>
  <si>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</si>
  <si>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</si>
  <si>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</si>
  <si>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</si>
  <si>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</si>
  <si>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</si>
  <si>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</si>
  <si>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</si>
  <si>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</si>
  <si>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</si>
  <si>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</si>
  <si>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</si>
  <si>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</si>
  <si>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</si>
  <si>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</si>
  <si>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</si>
  <si>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</si>
  <si>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</si>
  <si>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</si>
  <si>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</si>
  <si>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</si>
  <si>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</si>
  <si>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</si>
  <si>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</si>
  <si>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</si>
  <si>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</si>
  <si>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</si>
  <si>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</si>
  <si>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</si>
  <si>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</si>
  <si>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</si>
  <si>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</si>
  <si>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</si>
  <si>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</si>
  <si>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</si>
  <si>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</si>
  <si>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</si>
  <si>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</si>
  <si>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</si>
  <si>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</si>
  <si>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</si>
  <si>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</si>
  <si>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</si>
  <si>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</si>
  <si>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</si>
  <si>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</si>
  <si>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</si>
  <si>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</si>
  <si>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</si>
  <si>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</si>
  <si>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</si>
  <si>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</si>
  <si>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</si>
  <si>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</si>
  <si>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</si>
  <si>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</si>
  <si>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</si>
  <si>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</si>
  <si>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</si>
  <si>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</si>
  <si>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</si>
  <si>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</si>
  <si>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</si>
  <si>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</si>
  <si>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</si>
  <si>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</si>
  <si>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</si>
  <si>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</si>
  <si>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</si>
  <si>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</si>
  <si>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</si>
  <si>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</si>
  <si>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</si>
  <si>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</si>
  <si>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</si>
  <si>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</si>
  <si>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</si>
  <si>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</si>
  <si>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</si>
  <si>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</si>
  <si>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</si>
  <si>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</si>
  <si>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</si>
  <si>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</si>
  <si>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</si>
  <si>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</si>
  <si>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</si>
  <si>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</si>
  <si>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</si>
  <si>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</si>
  <si>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</si>
  <si>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</si>
  <si>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</si>
  <si>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</si>
  <si>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</si>
  <si>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</si>
  <si>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</si>
  <si>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</si>
  <si>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</si>
  <si>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</si>
  <si>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</si>
  <si>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</si>
  <si>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</si>
  <si>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</si>
  <si>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</si>
  <si>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</si>
  <si>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</si>
  <si>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</si>
  <si>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</si>
  <si>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</si>
  <si>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</si>
  <si>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</si>
  <si>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</si>
  <si>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</si>
  <si>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</si>
  <si>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</si>
  <si>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</si>
  <si>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</si>
  <si>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</si>
  <si>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</si>
  <si>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</si>
  <si>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</si>
  <si>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</si>
  <si>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</si>
  <si>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</si>
  <si>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</si>
  <si>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</si>
  <si>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</si>
  <si>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</si>
  <si>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</si>
  <si>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</si>
  <si>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</si>
  <si>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</si>
  <si>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</si>
  <si>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</si>
  <si>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</si>
  <si>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</si>
  <si>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</si>
  <si>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</si>
  <si>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</si>
  <si>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</si>
  <si>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</si>
  <si>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</si>
  <si>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</si>
  <si>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</si>
  <si>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</si>
  <si>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</si>
  <si>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</si>
  <si>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</si>
  <si>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</si>
  <si>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</si>
  <si>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</si>
  <si>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</si>
  <si>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</si>
  <si>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</si>
  <si>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</si>
  <si>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</si>
  <si>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</si>
  <si>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</si>
  <si>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</si>
  <si>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</si>
  <si>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</si>
  <si>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</si>
  <si>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</si>
  <si>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</si>
  <si>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</si>
  <si>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</si>
  <si>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</si>
  <si>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</si>
  <si>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</si>
  <si>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</si>
  <si>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</si>
  <si>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</si>
  <si>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</si>
  <si>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</si>
  <si>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</si>
  <si>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</si>
  <si>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</si>
  <si>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</si>
  <si>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</si>
  <si>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</si>
  <si>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</si>
  <si>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</si>
  <si>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</si>
  <si>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</si>
  <si>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</si>
  <si>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</si>
  <si>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</si>
  <si>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</si>
  <si>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</si>
  <si>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</si>
  <si>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</si>
  <si>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</si>
  <si>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</si>
  <si>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</si>
  <si>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</si>
  <si>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</si>
  <si>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</si>
  <si>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</si>
  <si>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</si>
  <si>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</si>
  <si>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</si>
  <si>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</si>
  <si>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</si>
  <si>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</si>
  <si>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</si>
  <si>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</si>
  <si>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</si>
  <si>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</si>
  <si>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</si>
  <si>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</si>
  <si>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</si>
  <si>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</si>
  <si>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</si>
  <si>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</si>
  <si>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</si>
  <si>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</si>
  <si>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</si>
  <si>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</si>
  <si>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</si>
  <si>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</si>
  <si>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</si>
  <si>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</si>
  <si>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</si>
  <si>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</si>
  <si>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</si>
  <si>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</si>
  <si>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</si>
  <si>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</si>
  <si>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</si>
  <si>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</si>
  <si>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</si>
  <si>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</si>
  <si>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</si>
  <si>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</si>
  <si>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</si>
  <si>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</si>
  <si>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</si>
  <si>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</si>
  <si>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</si>
  <si>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</si>
  <si>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</si>
  <si>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</si>
  <si>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</si>
  <si>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</si>
  <si>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</si>
  <si>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</si>
  <si>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</si>
  <si>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</si>
  <si>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</si>
  <si>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</si>
  <si>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</si>
  <si>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</si>
  <si>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</si>
  <si>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</si>
  <si>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</si>
  <si>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</si>
  <si>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</si>
  <si>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</si>
  <si>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</si>
  <si>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</si>
  <si>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</si>
  <si>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</si>
  <si>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</si>
  <si>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</si>
  <si>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</si>
  <si>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</si>
  <si>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</si>
  <si>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</si>
  <si>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</si>
  <si>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</si>
  <si>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</si>
  <si>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</si>
  <si>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</si>
  <si>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</si>
  <si>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</si>
  <si>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</si>
  <si>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</si>
  <si>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</si>
  <si>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</si>
  <si>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</si>
  <si>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</si>
  <si>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</si>
  <si>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</si>
  <si>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</si>
  <si>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</si>
  <si>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</si>
  <si>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</si>
  <si>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</si>
  <si>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</si>
  <si>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</si>
  <si>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</si>
  <si>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</si>
  <si>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</si>
  <si>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</si>
  <si>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</si>
  <si>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</si>
  <si>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</si>
  <si>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</si>
  <si>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</si>
  <si>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</si>
  <si>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</si>
  <si>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</si>
  <si>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</si>
  <si>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</si>
  <si>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</si>
  <si>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</si>
  <si>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</si>
  <si>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</si>
  <si>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</si>
  <si>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</si>
  <si>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</si>
  <si>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</si>
  <si>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</si>
  <si>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</si>
  <si>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</si>
  <si>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</si>
  <si>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</si>
  <si>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</si>
  <si>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</si>
  <si>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</si>
  <si>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</si>
  <si>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</si>
  <si>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</si>
  <si>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</si>
  <si>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</si>
  <si>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</si>
  <si>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</si>
  <si>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</si>
  <si>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</si>
  <si>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</si>
  <si>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</si>
  <si>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</si>
  <si>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</si>
  <si>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</si>
  <si>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</si>
  <si>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</si>
  <si>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</si>
  <si>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</si>
  <si>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</si>
  <si>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</si>
  <si>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</si>
  <si>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</si>
  <si>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</si>
  <si>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</si>
  <si>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</si>
  <si>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</si>
  <si>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</si>
  <si>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</si>
  <si>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</si>
  <si>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</si>
  <si>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</si>
  <si>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</si>
  <si>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</si>
  <si>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</si>
  <si>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</si>
  <si>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</si>
  <si>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</si>
  <si>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</si>
  <si>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</si>
  <si>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</si>
  <si>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</si>
  <si>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</si>
  <si>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</si>
  <si>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</si>
  <si>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</si>
  <si>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</si>
  <si>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</si>
  <si>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</si>
  <si>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</si>
  <si>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</si>
  <si>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</si>
  <si>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</si>
  <si>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</si>
  <si>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</si>
  <si>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</si>
  <si>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</si>
  <si>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</si>
  <si>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</si>
  <si>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</si>
  <si>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</si>
  <si>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</si>
  <si>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</si>
  <si>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</si>
  <si>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</si>
  <si>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</si>
  <si>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</si>
  <si>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</si>
  <si>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</si>
  <si>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</si>
  <si>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</si>
  <si>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</si>
  <si>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</si>
  <si>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</si>
  <si>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</si>
  <si>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</si>
  <si>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</si>
  <si>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</si>
  <si>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</si>
  <si>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</si>
  <si>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</si>
  <si>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</si>
  <si>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</si>
  <si>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</si>
  <si>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</si>
  <si>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</si>
  <si>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</si>
  <si>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</si>
  <si>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</si>
  <si>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</si>
  <si>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</si>
  <si>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</si>
  <si>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</si>
  <si>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</si>
  <si>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</si>
  <si>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</si>
  <si>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</si>
  <si>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</si>
  <si>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</si>
  <si>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</si>
  <si>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</si>
  <si>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</si>
  <si>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</si>
  <si>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</si>
  <si>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</si>
  <si>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</si>
  <si>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</si>
  <si>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</si>
  <si>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</si>
  <si>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</si>
  <si>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</si>
  <si>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</si>
  <si>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</si>
  <si>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</si>
  <si>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</si>
  <si>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</si>
  <si>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</si>
  <si>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</si>
  <si>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</si>
  <si>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</si>
  <si>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</si>
  <si>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</si>
  <si>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</si>
  <si>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</si>
  <si>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</si>
  <si>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</si>
  <si>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</si>
  <si>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</si>
  <si>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</si>
  <si>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</si>
  <si>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</si>
  <si>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</si>
  <si>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</si>
  <si>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</si>
  <si>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</si>
  <si>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</si>
  <si>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</si>
  <si>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</si>
  <si>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</si>
  <si>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</si>
  <si>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</si>
  <si>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</si>
  <si>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</si>
  <si>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</si>
  <si>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</si>
  <si>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</si>
  <si>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</si>
  <si>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</si>
  <si>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</si>
  <si>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</si>
  <si>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</si>
  <si>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</si>
  <si>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</si>
  <si>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</si>
  <si>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</si>
  <si>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</si>
  <si>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</si>
  <si>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</si>
  <si>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</si>
  <si>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</si>
  <si>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</si>
  <si>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</si>
  <si>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</si>
  <si>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</si>
  <si>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</si>
  <si>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</si>
  <si>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</si>
  <si>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</si>
  <si>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</si>
  <si>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</si>
  <si>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</si>
  <si>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</si>
  <si>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</si>
  <si>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</si>
  <si>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</si>
  <si>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</si>
  <si>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</si>
  <si>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</si>
  <si>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</si>
  <si>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</si>
  <si>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</si>
  <si>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</si>
  <si>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</si>
  <si>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</si>
  <si>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</si>
  <si>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</si>
  <si>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</si>
  <si>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</si>
  <si>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</si>
  <si>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</si>
  <si>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</si>
  <si>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</si>
  <si>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</si>
  <si>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</si>
  <si>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</si>
  <si>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</si>
  <si>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</si>
  <si>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</si>
  <si>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</si>
  <si>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</si>
  <si>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</si>
  <si>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</si>
  <si>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</si>
  <si>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</si>
  <si>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</si>
  <si>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</si>
  <si>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</si>
  <si>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</si>
  <si>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</si>
  <si>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</si>
  <si>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</si>
  <si>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</si>
  <si>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</si>
  <si>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</si>
  <si>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</si>
  <si>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</si>
  <si>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</si>
  <si>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</si>
  <si>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</si>
  <si>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</si>
  <si>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</si>
  <si>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</si>
  <si>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</si>
  <si>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</si>
  <si>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</si>
  <si>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</si>
  <si>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</si>
  <si>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</si>
  <si>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</si>
  <si>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</si>
  <si>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</si>
  <si>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</si>
  <si>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</si>
  <si>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</si>
  <si>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</si>
  <si>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</si>
  <si>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</si>
  <si>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</si>
  <si>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</si>
  <si>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</si>
  <si>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</si>
  <si>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</si>
  <si>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</si>
  <si>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</si>
  <si>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</si>
  <si>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</si>
  <si>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</si>
  <si>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</si>
  <si>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</si>
  <si>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</si>
  <si>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</si>
  <si>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</si>
  <si>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</si>
  <si>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</si>
  <si>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</si>
  <si>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</si>
  <si>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</si>
  <si>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</si>
  <si>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</si>
  <si>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</si>
  <si>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</si>
  <si>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</si>
  <si>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</si>
  <si>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</si>
  <si>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</si>
  <si>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</si>
  <si>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</si>
  <si>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</si>
  <si>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</si>
  <si>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</si>
  <si>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</si>
  <si>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</si>
  <si>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</si>
  <si>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</si>
  <si>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</si>
  <si>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</si>
  <si>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</si>
  <si>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</si>
  <si>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</si>
  <si>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</si>
  <si>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</si>
  <si>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</si>
  <si>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</si>
  <si>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</si>
  <si>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</si>
  <si>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</si>
  <si>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</si>
  <si>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</si>
  <si>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</si>
  <si>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</si>
  <si>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</si>
  <si>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</si>
  <si>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</si>
  <si>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</si>
  <si>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</si>
  <si>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</si>
  <si>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</si>
  <si>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</si>
  <si>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</si>
  <si>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</si>
  <si>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</si>
  <si>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</si>
  <si>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</si>
  <si>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</si>
  <si>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</si>
  <si>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</si>
  <si>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</si>
  <si>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</si>
  <si>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</si>
  <si>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</si>
  <si>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</si>
  <si>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</si>
  <si>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</si>
  <si>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</si>
  <si>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</si>
  <si>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</si>
  <si>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</si>
  <si>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</si>
  <si>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</si>
  <si>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</si>
  <si>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</si>
  <si>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</si>
  <si>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</si>
  <si>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</si>
  <si>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</si>
  <si>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</si>
  <si>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</si>
  <si>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</si>
  <si>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</si>
  <si>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</si>
  <si>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</si>
  <si>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</si>
  <si>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</si>
  <si>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</si>
  <si>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</si>
  <si>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</si>
  <si>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</si>
  <si>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</si>
  <si>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</si>
  <si>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</si>
  <si>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</si>
  <si>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</si>
  <si>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</si>
  <si>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</si>
  <si>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</si>
  <si>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</si>
  <si>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</si>
  <si>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</si>
  <si>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</si>
  <si>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</si>
  <si>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</si>
  <si>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</si>
  <si>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</si>
  <si>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</si>
  <si>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</si>
  <si>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</si>
  <si>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</si>
  <si>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</si>
  <si>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</si>
  <si>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</si>
  <si>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</si>
  <si>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</si>
  <si>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</si>
  <si>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</si>
  <si>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</si>
  <si>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</si>
  <si>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</si>
  <si>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</si>
  <si>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</si>
  <si>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</si>
  <si>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</si>
  <si>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</si>
  <si>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</si>
  <si>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</si>
  <si>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</si>
  <si>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</si>
  <si>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</si>
  <si>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</si>
  <si>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</si>
  <si>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</si>
  <si>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</si>
  <si>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</si>
  <si>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</si>
  <si>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</si>
  <si>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</si>
  <si>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</si>
  <si>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</si>
  <si>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</si>
  <si>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</si>
  <si>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</si>
  <si>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</si>
  <si>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</si>
  <si>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</si>
  <si>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</si>
  <si>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</si>
  <si>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</si>
  <si>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</si>
  <si>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</si>
  <si>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</si>
  <si>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</si>
  <si>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</si>
  <si>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</si>
  <si>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</si>
  <si>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</si>
  <si>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</si>
  <si>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</si>
  <si>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</si>
  <si>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</si>
  <si>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</si>
  <si>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</si>
  <si>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</si>
  <si>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</si>
  <si>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</si>
  <si>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</si>
  <si>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</si>
  <si>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</si>
  <si>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</si>
  <si>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</si>
  <si>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</si>
  <si>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</si>
  <si>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</si>
  <si>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</si>
  <si>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</si>
  <si>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</si>
  <si>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</si>
  <si>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</si>
  <si>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</si>
  <si>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</si>
  <si>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</si>
  <si>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</si>
  <si>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</si>
  <si>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</si>
  <si>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</si>
  <si>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</si>
  <si>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</si>
  <si>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</si>
  <si>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</si>
  <si>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</si>
  <si>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</si>
  <si>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</si>
  <si>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</si>
  <si>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</si>
  <si>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</si>
  <si>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</si>
  <si>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</si>
  <si>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</si>
  <si>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</si>
  <si>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</si>
  <si>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</si>
  <si>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</si>
  <si>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</si>
  <si>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</si>
  <si>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</si>
  <si>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</si>
  <si>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</si>
  <si>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</si>
  <si>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</si>
  <si>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</si>
  <si>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</si>
  <si>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</si>
  <si>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</si>
  <si>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</si>
  <si>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</si>
  <si>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</si>
  <si>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</si>
  <si>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</si>
  <si>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</si>
  <si>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</si>
  <si>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</si>
  <si>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</si>
  <si>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</si>
  <si>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</si>
  <si>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</si>
  <si>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</si>
  <si>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</si>
  <si>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</si>
  <si>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</si>
  <si>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</si>
  <si>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</si>
  <si>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</si>
  <si>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</si>
  <si>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</si>
  <si>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</si>
  <si>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</si>
  <si>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</si>
  <si>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</si>
  <si>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</si>
  <si>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</si>
  <si>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</si>
  <si>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</si>
  <si>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</si>
  <si>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</si>
  <si>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</si>
  <si>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</si>
  <si>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</si>
  <si>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</si>
  <si>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</si>
  <si>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</si>
  <si>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</si>
  <si>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</si>
  <si>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</si>
  <si>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</si>
  <si>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</si>
  <si>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</si>
  <si>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</si>
  <si>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</si>
  <si>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</si>
  <si>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</si>
  <si>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</si>
  <si>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</si>
  <si>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</si>
  <si>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</si>
  <si>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</si>
  <si>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</si>
  <si>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</si>
  <si>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</si>
  <si>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</si>
  <si>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</si>
  <si>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</si>
  <si>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</si>
  <si>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</si>
  <si>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</si>
  <si>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</si>
  <si>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</si>
  <si>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</si>
  <si>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</si>
  <si>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</si>
  <si>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</si>
  <si>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</si>
  <si>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</si>
  <si>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</si>
  <si>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</si>
  <si>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</si>
  <si>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</si>
  <si>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</si>
  <si>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</si>
  <si>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</si>
  <si>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</si>
  <si>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</si>
  <si>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</si>
  <si>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</si>
  <si>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</si>
  <si>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</si>
  <si>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</si>
  <si>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</si>
  <si>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</si>
  <si>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</si>
  <si>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</si>
  <si>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</si>
  <si>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</si>
  <si>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</si>
  <si>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</si>
  <si>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</si>
  <si>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</si>
  <si>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</si>
  <si>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</si>
  <si>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</si>
  <si>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</si>
  <si>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</si>
  <si>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</si>
  <si>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</si>
  <si>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</si>
  <si>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</si>
  <si>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</si>
  <si>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</si>
  <si>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</si>
  <si>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</si>
  <si>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</si>
  <si>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</si>
  <si>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</si>
  <si>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</si>
  <si>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</si>
  <si>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</si>
  <si>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</si>
  <si>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</si>
  <si>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</si>
  <si>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</si>
  <si>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</si>
  <si>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</si>
  <si>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</si>
  <si>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</si>
  <si>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</si>
  <si>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</si>
  <si>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</si>
  <si>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</si>
  <si>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</si>
  <si>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</si>
  <si>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</si>
  <si>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</si>
  <si>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</si>
  <si>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</si>
  <si>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</si>
  <si>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</si>
  <si>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</si>
  <si>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</si>
  <si>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</si>
  <si>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</si>
  <si>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</si>
  <si>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</si>
  <si>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</si>
  <si>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</si>
  <si>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</si>
  <si>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</si>
  <si>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</si>
  <si>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</si>
  <si>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</si>
  <si>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</si>
  <si>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</si>
  <si>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</si>
  <si>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</si>
  <si>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</si>
  <si>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</si>
  <si>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</si>
  <si>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</si>
  <si>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</si>
  <si>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</si>
  <si>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</si>
  <si>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</si>
  <si>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</si>
  <si>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</si>
  <si>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</si>
  <si>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</si>
  <si>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</si>
  <si>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</si>
  <si>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</si>
  <si>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</si>
  <si>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</si>
  <si>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</si>
  <si>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</si>
  <si>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</si>
  <si>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</si>
  <si>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</si>
  <si>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</si>
  <si>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</si>
  <si>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</si>
  <si>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</si>
  <si>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</si>
  <si>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</si>
  <si>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</si>
  <si>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</si>
  <si>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</si>
  <si>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</si>
  <si>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</si>
  <si>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</si>
  <si>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</si>
  <si>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</si>
  <si>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</si>
  <si>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</si>
  <si>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</si>
  <si>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</si>
  <si>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</si>
  <si>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</si>
  <si>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</si>
  <si>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</si>
  <si>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</si>
  <si>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</si>
  <si>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</si>
  <si>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</si>
  <si>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</si>
  <si>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</si>
  <si>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</si>
  <si>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</si>
  <si>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</si>
  <si>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</si>
  <si>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</si>
  <si>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</si>
  <si>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</si>
  <si>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</si>
  <si>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</si>
  <si>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</si>
  <si>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</si>
  <si>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</si>
  <si>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</si>
  <si>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</si>
  <si>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</si>
  <si>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</si>
  <si>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</si>
  <si>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</si>
  <si>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</si>
  <si>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</si>
  <si>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</si>
  <si>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</si>
  <si>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</si>
  <si>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</si>
  <si>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</si>
  <si>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</si>
  <si>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</si>
  <si>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</si>
  <si>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</si>
  <si>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</si>
  <si>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</si>
  <si>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</si>
  <si>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</si>
  <si>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</si>
  <si>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</si>
  <si>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</si>
  <si>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</si>
  <si>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</si>
  <si>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</si>
  <si>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</si>
  <si>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</si>
  <si>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</si>
  <si>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</si>
  <si>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</si>
  <si>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</si>
  <si>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</si>
  <si>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</si>
  <si>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</si>
  <si>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</si>
  <si>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</si>
  <si>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</si>
  <si>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</si>
  <si>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</si>
  <si>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</si>
  <si>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</si>
  <si>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</si>
  <si>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</si>
  <si>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</si>
  <si>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</si>
  <si>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</si>
  <si>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</si>
  <si>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</si>
  <si>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</si>
  <si>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</si>
  <si>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</si>
  <si>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</si>
  <si>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</si>
  <si>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</si>
  <si>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</si>
  <si>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</si>
  <si>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</si>
  <si>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</si>
  <si>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</si>
  <si>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</si>
  <si>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</si>
  <si>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</si>
  <si>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</si>
  <si>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</si>
  <si>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</si>
  <si>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</si>
  <si>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</si>
  <si>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</si>
  <si>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</si>
  <si>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</si>
  <si>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</si>
  <si>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</si>
  <si>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</si>
  <si>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</si>
  <si>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</si>
  <si>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</si>
  <si>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</si>
  <si>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</si>
  <si>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</si>
  <si>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</si>
  <si>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</si>
  <si>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</si>
  <si>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</si>
  <si>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</si>
  <si>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</si>
  <si>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</si>
  <si>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</si>
  <si>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</si>
  <si>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</si>
  <si>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</si>
  <si>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</si>
  <si>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</si>
  <si>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</si>
  <si>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</si>
  <si>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</si>
  <si>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</si>
  <si>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</si>
  <si>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</si>
  <si>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</si>
  <si>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</si>
  <si>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</si>
  <si>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</si>
  <si>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</si>
  <si>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</si>
  <si>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</si>
  <si>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</si>
  <si>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</si>
  <si>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</si>
  <si>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</si>
  <si>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</si>
  <si>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</si>
  <si>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</si>
  <si>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</si>
  <si>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</si>
  <si>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</si>
  <si>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</si>
  <si>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</si>
  <si>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</si>
  <si>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</si>
  <si>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</si>
  <si>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</si>
  <si>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</si>
  <si>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</si>
  <si>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</si>
  <si>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</si>
  <si>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</si>
  <si>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</si>
  <si>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</si>
  <si>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</si>
  <si>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</si>
  <si>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</si>
  <si>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</si>
  <si>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</si>
  <si>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</si>
  <si>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</si>
  <si>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</si>
  <si>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</si>
  <si>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</si>
  <si>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</si>
  <si>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</si>
  <si>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</si>
  <si>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</si>
  <si>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</si>
  <si>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</si>
  <si>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</si>
  <si>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</si>
  <si>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</si>
  <si>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</si>
  <si>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</si>
  <si>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</si>
  <si>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</si>
  <si>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</si>
  <si>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</si>
  <si>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</si>
  <si>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</si>
  <si>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</si>
  <si>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</si>
  <si>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</si>
  <si>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</si>
  <si>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</si>
  <si>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</si>
  <si>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</si>
  <si>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</si>
  <si>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</si>
  <si>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</si>
  <si>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</si>
  <si>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</si>
  <si>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</si>
  <si>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</si>
  <si>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</si>
  <si>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</si>
  <si>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</si>
  <si>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</si>
  <si>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</si>
  <si>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</si>
  <si>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</si>
  <si>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</si>
  <si>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</si>
  <si>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</si>
  <si>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</si>
  <si>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</si>
  <si>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</si>
  <si>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</si>
  <si>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</si>
  <si>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</si>
  <si>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</si>
  <si>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</si>
  <si>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</si>
  <si>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</si>
  <si>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</si>
  <si>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</si>
  <si>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</si>
  <si>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</si>
  <si>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</si>
  <si>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</si>
  <si>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</si>
  <si>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</si>
  <si>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</si>
  <si>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</si>
  <si>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</si>
  <si>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</si>
  <si>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</si>
  <si>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</si>
  <si>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</si>
  <si>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</si>
  <si>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</si>
  <si>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</si>
  <si>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</si>
  <si>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</si>
  <si>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</si>
  <si>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</si>
  <si>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</si>
  <si>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</si>
  <si>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</si>
  <si>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</si>
  <si>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</si>
  <si>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</si>
  <si>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</si>
  <si>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</si>
  <si>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</si>
  <si>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</si>
  <si>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</si>
  <si>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</si>
  <si>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</si>
  <si>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</si>
  <si>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</si>
  <si>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</si>
  <si>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</si>
  <si>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</si>
  <si>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</si>
  <si>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</si>
  <si>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</si>
  <si>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</si>
  <si>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</si>
  <si>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</si>
  <si>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</si>
  <si>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</si>
  <si>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</si>
  <si>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</si>
  <si>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</si>
  <si>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</si>
  <si>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</si>
  <si>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</si>
  <si>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</si>
  <si>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</si>
  <si>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</si>
  <si>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</si>
  <si>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</si>
  <si>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</si>
  <si>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</si>
  <si>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</si>
  <si>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</si>
  <si>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</si>
  <si>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</si>
  <si>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</si>
  <si>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</si>
  <si>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</si>
  <si>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</si>
  <si>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</si>
  <si>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</si>
  <si>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</si>
  <si>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</si>
  <si>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</si>
  <si>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</si>
  <si>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</si>
  <si>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</si>
  <si>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</si>
  <si>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</si>
  <si>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</si>
  <si>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</si>
  <si>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</si>
  <si>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</si>
  <si>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</si>
  <si>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</si>
  <si>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</si>
  <si>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</si>
  <si>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</si>
  <si>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</si>
  <si>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</si>
  <si>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</si>
  <si>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</si>
  <si>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</si>
  <si>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</si>
  <si>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</si>
  <si>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</si>
  <si>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</si>
  <si>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</si>
  <si>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</si>
  <si>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</si>
  <si>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</si>
  <si>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</si>
  <si>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</si>
  <si>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</si>
  <si>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</si>
  <si>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</si>
  <si>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</si>
  <si>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</si>
  <si>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</si>
  <si>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</si>
  <si>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</si>
  <si>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</si>
  <si>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</si>
  <si>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</si>
  <si>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</si>
  <si>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</si>
  <si>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</si>
  <si>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</si>
  <si>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</si>
  <si>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</si>
  <si>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</si>
  <si>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</si>
  <si>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</si>
  <si>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</si>
  <si>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</si>
  <si>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</si>
  <si>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</si>
  <si>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</si>
  <si>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</si>
  <si>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</si>
  <si>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</si>
  <si>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</si>
  <si>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</si>
  <si>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</si>
  <si>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</si>
  <si>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</si>
  <si>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</si>
  <si>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</si>
  <si>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</si>
  <si>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</si>
  <si>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</si>
  <si>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</si>
  <si>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</si>
  <si>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</si>
  <si>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</si>
  <si>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</si>
  <si>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</si>
  <si>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</si>
  <si>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</si>
  <si>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</si>
  <si>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</si>
  <si>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</si>
  <si>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</si>
  <si>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</si>
  <si>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</si>
  <si>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</si>
  <si>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</si>
  <si>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</si>
  <si>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</si>
  <si>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</si>
  <si>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</si>
  <si>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</si>
  <si>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</si>
  <si>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</si>
  <si>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</si>
  <si>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</si>
  <si>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</si>
  <si>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</si>
  <si>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</si>
  <si>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</si>
  <si>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</si>
  <si>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</si>
  <si>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</si>
  <si>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</si>
  <si>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</si>
  <si>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</si>
  <si>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</si>
  <si>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</si>
  <si>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</si>
  <si>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</si>
  <si>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</si>
  <si>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</si>
  <si>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</si>
  <si>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</si>
  <si>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</si>
  <si>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</si>
  <si>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</si>
  <si>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</si>
  <si>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</si>
  <si>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</si>
  <si>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</si>
  <si>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</si>
  <si>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</si>
  <si>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</si>
  <si>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</si>
  <si>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</si>
  <si>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</si>
  <si>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</si>
  <si>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</si>
  <si>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</si>
  <si>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</si>
  <si>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</si>
  <si>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</si>
  <si>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</si>
  <si>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</si>
  <si>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</si>
  <si>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</si>
  <si>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</si>
  <si>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</si>
  <si>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</si>
  <si>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</si>
  <si>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</si>
  <si>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</si>
  <si>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</si>
  <si>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</si>
  <si>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</si>
  <si>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</si>
  <si>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</si>
  <si>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</si>
  <si>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</si>
  <si>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</si>
  <si>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</si>
  <si>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</si>
  <si>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</si>
  <si>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</si>
  <si>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</si>
  <si>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</si>
  <si>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</si>
  <si>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</si>
  <si>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</si>
  <si>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</si>
  <si>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</si>
  <si>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</si>
  <si>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</si>
  <si>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</si>
  <si>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</si>
  <si>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</si>
  <si>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</si>
  <si>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</si>
  <si>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</si>
  <si>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</si>
  <si>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</si>
  <si>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</si>
  <si>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</si>
  <si>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</si>
  <si>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</si>
  <si>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</si>
  <si>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</si>
  <si>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</si>
  <si>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</si>
  <si>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</si>
  <si>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</si>
  <si>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</si>
  <si>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</si>
  <si>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</si>
  <si>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</si>
  <si>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</si>
  <si>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</si>
  <si>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</si>
  <si>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</si>
  <si>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</si>
  <si>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</si>
  <si>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</si>
  <si>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</si>
  <si>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</si>
  <si>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</si>
  <si>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</si>
  <si>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</si>
  <si>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</si>
  <si>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</si>
  <si>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</si>
  <si>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</si>
  <si>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</si>
  <si>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</si>
  <si>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</si>
  <si>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</si>
  <si>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</si>
  <si>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</si>
  <si>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</si>
  <si>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</si>
  <si>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</si>
  <si>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</si>
  <si>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</si>
  <si>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</si>
  <si>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</si>
  <si>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</si>
  <si>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</si>
  <si>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</si>
  <si>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</si>
  <si>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</si>
  <si>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</si>
  <si>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</si>
  <si>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</si>
  <si>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</si>
  <si>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</si>
  <si>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</si>
  <si>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</si>
  <si>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</si>
  <si>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</si>
  <si>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</si>
  <si>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</si>
  <si>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</si>
  <si>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</si>
  <si>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</si>
  <si>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</si>
  <si>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</si>
  <si>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</si>
  <si>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</si>
  <si>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</si>
  <si>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</si>
  <si>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</si>
  <si>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</si>
  <si>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</si>
  <si>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</si>
  <si>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</si>
  <si>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</si>
  <si>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</si>
  <si>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</si>
  <si>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</si>
  <si>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</si>
  <si>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</si>
  <si>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</si>
  <si>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</si>
  <si>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</si>
  <si>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</si>
  <si>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</si>
  <si>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</si>
  <si>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</si>
  <si>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</si>
  <si>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</si>
  <si>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</si>
  <si>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</si>
  <si>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</si>
  <si>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</si>
  <si>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</si>
  <si>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</si>
  <si>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</si>
  <si>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</si>
  <si>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</si>
  <si>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</si>
  <si>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</si>
  <si>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</si>
  <si>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</si>
  <si>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</si>
  <si>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</si>
  <si>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</si>
  <si>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</si>
  <si>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</si>
  <si>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</si>
  <si>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</si>
  <si>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</si>
  <si>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</si>
  <si>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</si>
  <si>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</si>
  <si>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</si>
  <si>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</si>
  <si>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</si>
  <si>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</si>
  <si>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</si>
  <si>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</si>
  <si>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</si>
  <si>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</si>
  <si>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</si>
  <si>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</si>
  <si>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</si>
  <si>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</si>
  <si>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</si>
  <si>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</si>
  <si>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</si>
  <si>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</si>
  <si>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</si>
  <si>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</si>
  <si>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</si>
  <si>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</si>
  <si>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</si>
  <si>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</si>
  <si>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</si>
  <si>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</si>
  <si>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</si>
  <si>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</si>
  <si>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</si>
  <si>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</si>
  <si>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</si>
  <si>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</si>
  <si>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</si>
  <si>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</si>
  <si>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</si>
  <si>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</si>
  <si>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</si>
  <si>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</si>
  <si>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</si>
  <si>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</si>
  <si>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</si>
  <si>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</si>
  <si>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</si>
  <si>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</si>
  <si>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</si>
  <si>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</si>
  <si>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</si>
  <si>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</si>
  <si>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</si>
  <si>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</si>
  <si>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</si>
  <si>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</si>
  <si>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</si>
  <si>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</si>
  <si>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</si>
  <si>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</si>
  <si>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</si>
  <si>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</si>
  <si>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</si>
  <si>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</si>
  <si>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</si>
  <si>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</si>
  <si>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</si>
  <si>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</si>
  <si>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</si>
  <si>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</si>
  <si>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</si>
  <si>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</si>
  <si>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</si>
  <si>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</si>
  <si>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</si>
  <si>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</si>
  <si>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</si>
  <si>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</si>
  <si>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</si>
  <si>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</si>
  <si>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</si>
  <si>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</si>
  <si>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</si>
  <si>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</si>
  <si>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</si>
  <si>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</si>
  <si>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</si>
  <si>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</si>
  <si>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</si>
  <si>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</si>
  <si>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</si>
  <si>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</si>
  <si>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</si>
  <si>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</si>
  <si>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</si>
  <si>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</si>
  <si>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</si>
  <si>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</si>
  <si>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</si>
  <si>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</si>
  <si>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</si>
  <si>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</si>
  <si>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</si>
  <si>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</si>
  <si>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</si>
  <si>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</si>
  <si>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</si>
  <si>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</si>
  <si>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</si>
  <si>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</si>
  <si>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</si>
  <si>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</si>
  <si>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</si>
  <si>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</si>
  <si>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</si>
  <si>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</si>
  <si>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</si>
  <si>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</si>
  <si>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</si>
  <si>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</si>
  <si>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</si>
  <si>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</si>
  <si>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</si>
  <si>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</si>
  <si>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</si>
  <si>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</si>
  <si>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</si>
  <si>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</si>
  <si>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</si>
  <si>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</si>
  <si>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</si>
  <si>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</si>
  <si>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</si>
  <si>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</si>
  <si>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</si>
  <si>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</si>
  <si>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</si>
  <si>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</si>
  <si>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</si>
  <si>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</si>
  <si>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</si>
  <si>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</si>
  <si>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</si>
  <si>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</si>
  <si>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</si>
  <si>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</si>
  <si>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</si>
  <si>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</si>
  <si>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</si>
  <si>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</si>
  <si>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</si>
  <si>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</si>
  <si>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</si>
  <si>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</si>
  <si>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</si>
  <si>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</si>
  <si>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</si>
  <si>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</si>
  <si>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</si>
  <si>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</si>
  <si>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</si>
  <si>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</si>
  <si>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</si>
  <si>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</si>
  <si>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</si>
  <si>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</si>
  <si>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</si>
  <si>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</si>
  <si>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</si>
  <si>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</si>
  <si>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</si>
  <si>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</si>
  <si>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</si>
  <si>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</si>
  <si>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</si>
  <si>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</si>
  <si>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</si>
  <si>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</si>
  <si>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</si>
  <si>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</si>
  <si>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</si>
  <si>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</si>
  <si>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</si>
  <si>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</si>
  <si>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</si>
  <si>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</si>
  <si>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</si>
  <si>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</si>
  <si>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</si>
  <si>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</si>
  <si>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</si>
  <si>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</si>
  <si>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</si>
  <si>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</si>
  <si>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</si>
  <si>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</si>
  <si>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</si>
  <si>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</si>
  <si>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</si>
  <si>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</si>
  <si>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</si>
  <si>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</si>
  <si>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</si>
  <si>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</si>
  <si>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</si>
  <si>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</si>
  <si>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</si>
  <si>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</si>
  <si>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</si>
  <si>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</si>
  <si>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</si>
  <si>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</si>
  <si>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</si>
  <si>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</si>
  <si>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</si>
  <si>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</si>
  <si>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</si>
  <si>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</si>
  <si>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</si>
  <si>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</si>
  <si>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</si>
  <si>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</si>
  <si>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</si>
  <si>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</si>
  <si>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</si>
  <si>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</si>
  <si>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</si>
  <si>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</si>
  <si>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</si>
  <si>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</si>
  <si>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</si>
  <si>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</si>
  <si>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</si>
  <si>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</si>
  <si>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</si>
  <si>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</si>
  <si>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</si>
  <si>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</si>
  <si>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</si>
  <si>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</si>
  <si>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</si>
  <si>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</si>
  <si>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</si>
  <si>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</si>
  <si>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</si>
  <si>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</si>
  <si>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</si>
  <si>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</si>
  <si>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</si>
  <si>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</si>
  <si>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</si>
  <si>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</si>
  <si>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</si>
  <si>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</si>
  <si>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</si>
  <si>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</si>
  <si>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</si>
  <si>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</si>
  <si>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</si>
  <si>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</si>
  <si>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</si>
  <si>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</si>
  <si>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</si>
  <si>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</si>
  <si>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</si>
  <si>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</si>
  <si>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</si>
  <si>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</si>
  <si>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</si>
  <si>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</si>
  <si>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</si>
  <si>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</si>
  <si>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</si>
  <si>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</si>
  <si>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</si>
  <si>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</si>
  <si>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</si>
  <si>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</si>
  <si>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</si>
  <si>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</si>
  <si>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</si>
  <si>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</si>
  <si>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</si>
  <si>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</si>
  <si>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</si>
  <si>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</si>
  <si>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</si>
  <si>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</si>
  <si>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</si>
  <si>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</si>
  <si>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</si>
  <si>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</si>
  <si>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</si>
  <si>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</si>
  <si>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</si>
  <si>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</si>
  <si>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</si>
  <si>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</si>
  <si>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</si>
  <si>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</si>
  <si>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</si>
  <si>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</si>
  <si>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</si>
  <si>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</si>
  <si>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</si>
  <si>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</si>
  <si>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</si>
  <si>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</si>
  <si>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</si>
  <si>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</si>
  <si>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</si>
  <si>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</si>
  <si>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</si>
  <si>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</si>
  <si>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</si>
  <si>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</si>
  <si>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</si>
  <si>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</si>
  <si>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</si>
  <si>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</si>
  <si>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</si>
  <si>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</si>
  <si>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</si>
  <si>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</si>
  <si>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</si>
  <si>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</si>
  <si>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</si>
  <si>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</si>
  <si>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</si>
  <si>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</si>
  <si>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</si>
  <si>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</si>
  <si>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</si>
  <si>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</si>
  <si>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</si>
  <si>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</si>
  <si>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</si>
  <si>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</si>
  <si>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</si>
  <si>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</si>
  <si>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</si>
  <si>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</si>
  <si>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</si>
  <si>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</si>
  <si>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</si>
  <si>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</si>
  <si>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</si>
  <si>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</si>
  <si>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</si>
  <si>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</si>
  <si>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</si>
  <si>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</si>
  <si>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</si>
  <si>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</si>
  <si>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</si>
  <si>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</si>
  <si>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</si>
  <si>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</si>
  <si>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</si>
  <si>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</si>
  <si>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</si>
  <si>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</si>
  <si>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</si>
  <si>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</si>
  <si>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</si>
  <si>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</si>
  <si>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</si>
  <si>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</si>
  <si>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</si>
  <si>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</si>
  <si>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</si>
  <si>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</si>
  <si>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</si>
  <si>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</si>
  <si>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</si>
  <si>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</si>
  <si>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</si>
  <si>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</si>
  <si>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</si>
  <si>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</si>
  <si>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</si>
  <si>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</si>
  <si>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</si>
  <si>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</si>
  <si>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</si>
  <si>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</si>
  <si>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</si>
  <si>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</si>
  <si>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</si>
  <si>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</si>
  <si>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</si>
  <si>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</si>
  <si>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</si>
  <si>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</si>
  <si>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</si>
  <si>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</si>
  <si>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</si>
  <si>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</si>
  <si>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</si>
  <si>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</si>
  <si>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</si>
  <si>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</si>
  <si>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</si>
  <si>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</si>
  <si>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</si>
  <si>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</si>
  <si>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</si>
  <si>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</si>
  <si>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</si>
  <si>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</si>
  <si>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</si>
  <si>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</si>
  <si>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</si>
  <si>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</si>
  <si>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</si>
  <si>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</si>
  <si>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</si>
  <si>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</si>
  <si>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</si>
  <si>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</si>
  <si>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</si>
  <si>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</si>
  <si>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</si>
  <si>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</si>
  <si>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</si>
  <si>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</si>
  <si>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</si>
  <si>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</si>
  <si>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</si>
  <si>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</si>
  <si>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</si>
  <si>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</si>
  <si>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</si>
  <si>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</si>
  <si>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</si>
  <si>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</si>
  <si>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</si>
  <si>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</si>
  <si>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</si>
  <si>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</si>
  <si>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</si>
  <si>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</si>
  <si>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</si>
  <si>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</si>
  <si>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</si>
  <si>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</si>
  <si>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</si>
  <si>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</si>
  <si>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</si>
  <si>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</si>
  <si>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</si>
  <si>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</si>
  <si>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</si>
  <si>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</si>
  <si>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</si>
  <si>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</si>
  <si>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</si>
  <si>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</si>
  <si>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</si>
  <si>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</si>
  <si>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</si>
  <si>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</si>
  <si>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</si>
  <si>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</si>
  <si>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</si>
  <si>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</si>
  <si>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</si>
  <si>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</si>
  <si>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</si>
  <si>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</si>
  <si>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</si>
  <si>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</si>
  <si>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</si>
  <si>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</si>
  <si>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</si>
  <si>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</si>
  <si>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</si>
  <si>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</si>
  <si>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</si>
  <si>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</si>
  <si>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</si>
  <si>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</si>
  <si>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</si>
  <si>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</si>
  <si>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</si>
  <si>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</si>
  <si>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</si>
  <si>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</si>
  <si>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</si>
  <si>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</si>
  <si>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</si>
  <si>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</si>
  <si>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</si>
  <si>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</si>
  <si>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</si>
  <si>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</si>
  <si>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</si>
  <si>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</si>
  <si>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</si>
  <si>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</si>
  <si>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</si>
  <si>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</si>
  <si>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</si>
  <si>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</si>
  <si>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</si>
  <si>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</si>
  <si>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</si>
  <si>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</si>
  <si>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</si>
  <si>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</si>
  <si>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</si>
  <si>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</si>
  <si>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</si>
  <si>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</si>
  <si>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</si>
  <si>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</si>
  <si>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</si>
  <si>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</si>
  <si>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</si>
  <si>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</si>
  <si>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</si>
  <si>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</si>
  <si>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</si>
  <si>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</si>
  <si>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</si>
  <si>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</si>
  <si>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</si>
  <si>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</si>
  <si>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</si>
  <si>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</si>
  <si>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</si>
  <si>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</si>
  <si>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</si>
  <si>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</si>
  <si>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</si>
  <si>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</si>
  <si>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</si>
  <si>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</si>
  <si>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</si>
  <si>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</si>
  <si>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</si>
  <si>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</si>
  <si>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</si>
  <si>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</si>
  <si>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</si>
  <si>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</si>
  <si>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</si>
  <si>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</si>
  <si>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</si>
  <si>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</si>
  <si>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</si>
  <si>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</si>
  <si>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</si>
  <si>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</si>
  <si>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</si>
  <si>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</si>
  <si>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</si>
  <si>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</si>
  <si>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</si>
  <si>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</si>
  <si>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</si>
  <si>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</si>
  <si>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</si>
  <si>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</si>
  <si>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</si>
  <si>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</si>
  <si>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</si>
  <si>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</si>
  <si>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</si>
  <si>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</si>
  <si>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</si>
  <si>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</si>
  <si>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</si>
  <si>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</si>
  <si>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</si>
  <si>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</si>
  <si>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</si>
  <si>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</si>
  <si>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</si>
  <si>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</si>
  <si>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</si>
  <si>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</si>
  <si>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</si>
  <si>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</si>
  <si>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</si>
  <si>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</si>
  <si>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</si>
  <si>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</si>
  <si>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</si>
  <si>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</si>
  <si>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</si>
  <si>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</si>
  <si>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</si>
  <si>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</si>
  <si>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</si>
  <si>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</si>
  <si>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</si>
  <si>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</si>
  <si>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</si>
  <si>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</si>
  <si>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</si>
  <si>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</si>
  <si>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</si>
  <si>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</si>
  <si>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</si>
  <si>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</si>
  <si>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</si>
  <si>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</si>
  <si>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</si>
  <si>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</si>
  <si>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</si>
  <si>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</si>
  <si>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</si>
  <si>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</si>
  <si>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</si>
  <si>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</si>
  <si>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</si>
  <si>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</si>
  <si>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</si>
  <si>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</si>
  <si>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</si>
  <si>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</si>
  <si>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</si>
  <si>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</si>
  <si>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</si>
  <si>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</si>
  <si>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</si>
  <si>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</si>
  <si>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</si>
  <si>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</si>
  <si>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</si>
  <si>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</si>
  <si>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</si>
  <si>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</si>
  <si>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</si>
  <si>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</si>
  <si>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</si>
  <si>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</si>
  <si>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</si>
  <si>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</si>
  <si>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</si>
  <si>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</si>
  <si>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</si>
  <si>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</si>
  <si>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</si>
  <si>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</si>
  <si>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</si>
  <si>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</si>
  <si>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</si>
  <si>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</si>
  <si>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</si>
  <si>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</si>
  <si>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</si>
  <si>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</si>
  <si>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</si>
  <si>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</si>
  <si>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</si>
  <si>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</si>
  <si>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</si>
  <si>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</si>
  <si>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</si>
  <si>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</si>
  <si>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</si>
  <si>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</si>
  <si>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</si>
  <si>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</si>
  <si>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</si>
  <si>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</si>
  <si>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</si>
  <si>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</si>
  <si>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</si>
  <si>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</si>
  <si>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</si>
  <si>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</si>
  <si>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</si>
  <si>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</si>
  <si>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</si>
  <si>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</si>
  <si>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</si>
  <si>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</si>
  <si>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</si>
  <si>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</si>
  <si>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</si>
  <si>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</si>
  <si>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</si>
  <si>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</si>
  <si>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</si>
  <si>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</si>
  <si>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</si>
  <si>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</si>
  <si>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</si>
  <si>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</si>
  <si>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</si>
  <si>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</si>
  <si>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</si>
  <si>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</si>
  <si>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</si>
  <si>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</si>
  <si>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</si>
  <si>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</si>
  <si>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</si>
  <si>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</si>
  <si>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</si>
  <si>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</si>
  <si>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</si>
  <si>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</si>
  <si>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</si>
  <si>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</si>
  <si>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</si>
  <si>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</si>
  <si>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</si>
  <si>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</si>
  <si>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</si>
  <si>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</si>
  <si>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</si>
  <si>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</si>
  <si>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</si>
  <si>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</si>
  <si>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</si>
  <si>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</si>
  <si>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</si>
  <si>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</si>
  <si>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</si>
  <si>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</si>
  <si>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</si>
  <si>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</si>
  <si>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</si>
  <si>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</si>
  <si>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</si>
  <si>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</si>
  <si>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</si>
  <si>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</si>
  <si>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</si>
  <si>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</si>
  <si>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</si>
  <si>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</si>
  <si>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</si>
  <si>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</si>
  <si>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</si>
  <si>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</si>
  <si>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</si>
  <si>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</si>
  <si>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</si>
  <si>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</si>
  <si>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</si>
  <si>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</si>
  <si>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</si>
  <si>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</si>
  <si>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</si>
  <si>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</si>
  <si>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</si>
  <si>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</si>
  <si>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</si>
  <si>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</si>
  <si>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</si>
  <si>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</si>
  <si>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</si>
  <si>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</si>
  <si>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</si>
  <si>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</si>
  <si>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</si>
  <si>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</si>
  <si>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</si>
  <si>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</si>
  <si>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</si>
  <si>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</si>
  <si>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</si>
  <si>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</si>
  <si>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</si>
  <si>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</si>
  <si>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</si>
  <si>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</si>
  <si>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</si>
  <si>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</si>
  <si>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</si>
  <si>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</si>
  <si>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</si>
  <si>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</si>
  <si>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</si>
  <si>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</si>
  <si>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</si>
  <si>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</si>
  <si>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</si>
  <si>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</si>
  <si>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</si>
  <si>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</si>
  <si>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</si>
  <si>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</si>
  <si>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</si>
  <si>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</si>
  <si>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</si>
  <si>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</si>
  <si>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</si>
  <si>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</si>
  <si>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</si>
  <si>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</si>
  <si>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</si>
  <si>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</si>
  <si>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</si>
  <si>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</si>
  <si>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</si>
  <si>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</si>
  <si>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</si>
  <si>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</si>
  <si>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</si>
  <si>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</si>
  <si>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</si>
  <si>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</si>
  <si>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</si>
  <si>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</si>
  <si>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</si>
  <si>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</si>
  <si>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</si>
  <si>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</si>
  <si>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</si>
  <si>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</si>
  <si>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</si>
  <si>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</si>
  <si>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</si>
  <si>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</si>
  <si>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</si>
  <si>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</si>
  <si>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</si>
  <si>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</si>
  <si>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</si>
  <si>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</si>
  <si>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</si>
  <si>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</si>
  <si>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</si>
  <si>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</si>
  <si>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</si>
  <si>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</si>
  <si>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</si>
  <si>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</si>
  <si>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</si>
  <si>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</si>
  <si>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</si>
  <si>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</si>
  <si>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</si>
  <si>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</si>
  <si>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</si>
  <si>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</si>
  <si>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</si>
  <si>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</si>
  <si>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</si>
  <si>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</si>
  <si>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</si>
  <si>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</si>
  <si>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</si>
  <si>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</si>
  <si>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</si>
  <si>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</si>
  <si>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</si>
  <si>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</si>
  <si>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</si>
  <si>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</si>
  <si>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</si>
  <si>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</si>
  <si>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</si>
  <si>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</si>
  <si>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</si>
  <si>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</si>
  <si>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</si>
  <si>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</si>
  <si>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</si>
  <si>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</si>
  <si>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</si>
  <si>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</si>
  <si>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</si>
  <si>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</si>
  <si>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</si>
  <si>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</si>
  <si>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</si>
  <si>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</si>
  <si>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</si>
  <si>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</si>
  <si>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</si>
  <si>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</si>
  <si>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</si>
  <si>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</si>
  <si>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</si>
  <si>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</si>
  <si>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</si>
  <si>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</si>
  <si>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</si>
  <si>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</si>
  <si>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</si>
  <si>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</si>
  <si>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</si>
  <si>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</si>
  <si>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</si>
  <si>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</si>
  <si>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</si>
  <si>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</si>
  <si>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</si>
  <si>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</si>
  <si>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</si>
  <si>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</si>
  <si>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</si>
  <si>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</si>
  <si>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</si>
  <si>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</si>
  <si>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</si>
  <si>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</si>
  <si>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</si>
  <si>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</si>
  <si>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</si>
  <si>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</si>
  <si>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</si>
  <si>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</si>
  <si>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</si>
  <si>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</si>
  <si>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</si>
  <si>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</si>
  <si>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</si>
  <si>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</si>
  <si>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</si>
  <si>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</si>
  <si>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</si>
  <si>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</si>
  <si>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</si>
  <si>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</si>
  <si>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</si>
  <si>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</si>
  <si>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</si>
  <si>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</si>
  <si>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</si>
  <si>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</si>
  <si>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</si>
  <si>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</si>
  <si>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</si>
  <si>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</si>
  <si>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</si>
  <si>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</si>
  <si>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</si>
  <si>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</si>
  <si>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</si>
  <si>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</si>
  <si>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</si>
  <si>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</si>
  <si>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</si>
  <si>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</si>
  <si>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</si>
  <si>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</si>
  <si>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</si>
  <si>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</si>
  <si>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</si>
  <si>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</si>
  <si>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</si>
  <si>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</si>
  <si>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</si>
  <si>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</si>
  <si>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</si>
  <si>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</si>
  <si>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</si>
  <si>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</si>
  <si>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</si>
  <si>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</si>
  <si>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</si>
  <si>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</si>
  <si>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</si>
  <si>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</si>
  <si>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</si>
  <si>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</si>
  <si>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</si>
  <si>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</si>
  <si>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</si>
  <si>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</si>
  <si>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</si>
  <si>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</si>
  <si>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</si>
  <si>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</si>
  <si>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</si>
  <si>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</si>
  <si>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</si>
  <si>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</si>
  <si>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</si>
  <si>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</si>
  <si>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</si>
  <si>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</si>
  <si>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</si>
  <si>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</si>
  <si>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</si>
  <si>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</si>
  <si>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</si>
  <si>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</si>
  <si>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</si>
  <si>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</si>
  <si>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</si>
  <si>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</si>
  <si>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</si>
  <si>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</si>
  <si>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</si>
  <si>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</si>
  <si>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</si>
  <si>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</si>
  <si>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</si>
  <si>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</si>
  <si>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</si>
  <si>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</si>
  <si>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</si>
  <si>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</si>
  <si>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</si>
  <si>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</si>
  <si>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</si>
  <si>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</si>
  <si>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</si>
  <si>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</si>
  <si>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</si>
  <si>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</si>
  <si>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</si>
  <si>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</si>
  <si>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</si>
  <si>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</si>
  <si>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</si>
  <si>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</si>
  <si>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</si>
  <si>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</si>
  <si>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</si>
  <si>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</si>
  <si>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</si>
  <si>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</si>
  <si>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</si>
  <si>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</si>
  <si>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</si>
  <si>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</si>
  <si>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</si>
  <si>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</si>
  <si>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</si>
  <si>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</si>
  <si>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</si>
  <si>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</si>
  <si>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</si>
  <si>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</si>
  <si>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</si>
  <si>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</si>
  <si>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</si>
  <si>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</si>
  <si>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</si>
  <si>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</si>
  <si>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</si>
  <si>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</si>
  <si>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</si>
  <si>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</si>
  <si>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</si>
  <si>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</si>
  <si>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</si>
  <si>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</si>
  <si>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</si>
  <si>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</si>
  <si>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</si>
  <si>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</si>
  <si>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</si>
  <si>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</si>
  <si>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</si>
  <si>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</si>
  <si>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</si>
  <si>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</si>
  <si>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</si>
  <si>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</si>
  <si>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</si>
  <si>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</si>
  <si>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</si>
  <si>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</si>
  <si>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</si>
  <si>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</si>
  <si>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</si>
  <si>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</si>
  <si>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</si>
  <si>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</si>
  <si>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</si>
  <si>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</si>
  <si>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</si>
  <si>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</si>
  <si>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</si>
  <si>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</si>
  <si>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</si>
  <si>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</si>
  <si>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</si>
  <si>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</si>
  <si>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</si>
  <si>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</si>
  <si>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</si>
  <si>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</si>
  <si>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</si>
  <si>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</si>
  <si>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</si>
  <si>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</si>
  <si>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</si>
  <si>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</si>
  <si>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</si>
  <si>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</si>
  <si>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</si>
  <si>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</si>
  <si>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</si>
  <si>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</si>
  <si>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</si>
  <si>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</si>
  <si>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</si>
  <si>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</si>
  <si>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</si>
  <si>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</si>
  <si>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</si>
  <si>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</si>
  <si>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</si>
  <si>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</si>
  <si>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</si>
  <si>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</si>
  <si>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</si>
  <si>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</si>
  <si>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</si>
  <si>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</si>
  <si>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</si>
  <si>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</si>
  <si>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</si>
  <si>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</si>
  <si>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</si>
  <si>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</si>
  <si>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</si>
  <si>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</si>
  <si>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</si>
  <si>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</si>
  <si>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</si>
  <si>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</si>
  <si>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</si>
  <si>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</si>
  <si>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</si>
  <si>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</si>
  <si>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</si>
  <si>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</si>
  <si>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</si>
  <si>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</si>
  <si>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</si>
  <si>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</si>
  <si>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</si>
  <si>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</si>
  <si>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</si>
  <si>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</si>
  <si>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</si>
  <si>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</si>
  <si>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</si>
  <si>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</si>
  <si>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</si>
  <si>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</si>
  <si>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</si>
  <si>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</si>
  <si>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</si>
  <si>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</si>
  <si>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</si>
  <si>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</si>
  <si>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</si>
  <si>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</si>
  <si>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</si>
  <si>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</si>
  <si>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</si>
  <si>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</si>
  <si>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</si>
  <si>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</si>
  <si>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</si>
  <si>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</si>
  <si>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</si>
  <si>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</si>
  <si>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</si>
  <si>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</si>
  <si>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</si>
  <si>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</si>
  <si>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</si>
  <si>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</si>
  <si>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</si>
  <si>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</si>
  <si>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</si>
  <si>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</si>
  <si>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</si>
  <si>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</si>
  <si>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</si>
  <si>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</si>
  <si>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</si>
  <si>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</si>
  <si>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</si>
  <si>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</si>
  <si>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</si>
  <si>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</si>
  <si>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</si>
  <si>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</si>
  <si>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</si>
  <si>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</si>
  <si>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</si>
  <si>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</si>
  <si>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</si>
  <si>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</si>
  <si>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</si>
  <si>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</si>
  <si>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</si>
  <si>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</si>
  <si>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</si>
  <si>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</si>
  <si>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</si>
  <si>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</si>
  <si>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</si>
  <si>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</si>
  <si>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</si>
  <si>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</si>
  <si>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</si>
  <si>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</si>
  <si>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</si>
  <si>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</si>
  <si>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</si>
  <si>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</si>
  <si>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</si>
  <si>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</si>
  <si>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</si>
  <si>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</si>
  <si>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</si>
  <si>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</si>
  <si>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</si>
  <si>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</si>
  <si>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</si>
  <si>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</si>
  <si>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</si>
  <si>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</si>
  <si>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</si>
  <si>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</si>
  <si>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</si>
  <si>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</si>
  <si>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</si>
  <si>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</si>
  <si>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</si>
  <si>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</si>
  <si>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</si>
  <si>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</si>
  <si>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</si>
  <si>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</si>
  <si>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</si>
  <si>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</si>
  <si>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</si>
  <si>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</si>
  <si>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</si>
  <si>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</si>
  <si>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</si>
  <si>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</si>
  <si>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</si>
  <si>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</si>
  <si>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</si>
  <si>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</si>
  <si>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</si>
  <si>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</si>
  <si>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</si>
  <si>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</si>
  <si>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</si>
  <si>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</si>
  <si>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</si>
  <si>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</si>
  <si>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</si>
  <si>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</si>
  <si>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</si>
  <si>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</si>
  <si>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</si>
  <si>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</si>
  <si>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</si>
  <si>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</si>
  <si>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</si>
  <si>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</si>
  <si>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</si>
  <si>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</si>
  <si>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</si>
  <si>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</si>
  <si>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</si>
  <si>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</si>
  <si>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</si>
  <si>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</si>
  <si>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</si>
  <si>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</si>
  <si>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</si>
  <si>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</si>
  <si>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</si>
  <si>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</si>
  <si>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</si>
  <si>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</si>
  <si>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</si>
  <si>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</si>
  <si>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</si>
  <si>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</si>
  <si>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</si>
  <si>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</si>
  <si>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</si>
  <si>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</si>
  <si>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</si>
  <si>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</si>
  <si>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</si>
  <si>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</si>
  <si>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</si>
  <si>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</si>
  <si>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</si>
  <si>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</si>
  <si>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</si>
  <si>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</si>
  <si>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</si>
  <si>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</si>
  <si>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</si>
  <si>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</si>
  <si>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</si>
  <si>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</si>
  <si>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</si>
  <si>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</si>
  <si>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</si>
  <si>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</si>
  <si>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</si>
  <si>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</si>
  <si>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</si>
  <si>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</si>
  <si>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</si>
  <si>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</si>
  <si>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</si>
  <si>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</si>
  <si>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</si>
  <si>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</si>
  <si>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</si>
  <si>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</si>
  <si>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</si>
  <si>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</si>
  <si>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</si>
  <si>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</si>
  <si>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</si>
  <si>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</si>
  <si>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</si>
  <si>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</si>
  <si>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</si>
  <si>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</si>
  <si>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</si>
  <si>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</si>
  <si>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</si>
  <si>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</si>
  <si>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</si>
  <si>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</si>
  <si>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</si>
  <si>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</si>
  <si>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</si>
  <si>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</si>
  <si>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</si>
  <si>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</si>
  <si>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</si>
  <si>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</si>
  <si>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</si>
  <si>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</si>
  <si>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</si>
  <si>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</si>
  <si>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</si>
  <si>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</si>
  <si>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</si>
  <si>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</si>
  <si>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</si>
  <si>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</si>
  <si>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</si>
  <si>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</si>
  <si>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</si>
  <si>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</si>
  <si>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</si>
  <si>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</si>
  <si>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</si>
  <si>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</si>
  <si>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</si>
  <si>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</si>
  <si>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</si>
  <si>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</si>
  <si>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</si>
  <si>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</si>
  <si>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</si>
  <si>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</si>
  <si>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</si>
  <si>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</si>
  <si>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</si>
  <si>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</si>
  <si>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</si>
  <si>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</si>
  <si>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</si>
  <si>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</si>
  <si>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</si>
  <si>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</si>
  <si>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</si>
  <si>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</si>
  <si>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</si>
  <si>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</si>
  <si>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</si>
  <si>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</si>
  <si>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</si>
  <si>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</si>
  <si>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</si>
  <si>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</si>
  <si>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</si>
  <si>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</si>
  <si>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</si>
  <si>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</si>
  <si>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</si>
  <si>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</si>
  <si>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</si>
  <si>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</si>
  <si>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</si>
  <si>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</si>
  <si>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</si>
  <si>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</si>
  <si>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</si>
  <si>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</si>
  <si>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</si>
  <si>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</si>
  <si>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</si>
  <si>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</si>
  <si>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</si>
  <si>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</si>
  <si>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</si>
  <si>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</si>
  <si>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</si>
  <si>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</si>
  <si>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</si>
  <si>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</si>
  <si>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</si>
  <si>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</si>
  <si>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</si>
  <si>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</si>
  <si>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</si>
  <si>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</si>
  <si>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</si>
  <si>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</si>
  <si>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</si>
  <si>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</si>
  <si>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</si>
  <si>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</si>
  <si>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</si>
  <si>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</si>
  <si>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</si>
  <si>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</si>
  <si>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</si>
  <si>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</si>
  <si>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</si>
  <si>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</si>
  <si>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</si>
  <si>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</si>
  <si>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</si>
  <si>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</si>
  <si>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</si>
  <si>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</si>
  <si>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</si>
  <si>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</si>
  <si>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</si>
  <si>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</si>
  <si>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</si>
  <si>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</si>
  <si>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</si>
  <si>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</si>
  <si>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</si>
  <si>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</si>
  <si>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</si>
  <si>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</si>
  <si>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</si>
  <si>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</si>
  <si>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</si>
  <si>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</si>
  <si>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</si>
  <si>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</si>
  <si>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</si>
  <si>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</si>
  <si>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</si>
  <si>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</si>
  <si>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</si>
  <si>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</si>
  <si>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</si>
  <si>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</si>
  <si>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</si>
  <si>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</si>
  <si>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</si>
  <si>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</si>
  <si>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</si>
  <si>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</si>
  <si>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</si>
  <si>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</si>
  <si>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</si>
  <si>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</si>
  <si>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</si>
  <si>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</si>
  <si>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</si>
  <si>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</si>
  <si>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</si>
  <si>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</si>
  <si>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</si>
  <si>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</si>
  <si>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</si>
  <si>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</si>
  <si>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</si>
  <si>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</si>
  <si>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</si>
  <si>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</si>
  <si>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</si>
  <si>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</si>
  <si>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</si>
  <si>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</si>
  <si>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</si>
  <si>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</si>
  <si>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</si>
  <si>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</si>
  <si>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</si>
  <si>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</si>
  <si>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</si>
  <si>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</si>
  <si>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</si>
  <si>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</si>
  <si>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</si>
  <si>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</si>
  <si>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</si>
  <si>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</si>
  <si>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</si>
  <si>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</si>
  <si>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</si>
  <si>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</si>
  <si>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</si>
  <si>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</si>
  <si>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</si>
  <si>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</si>
  <si>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</si>
  <si>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</si>
  <si>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</si>
  <si>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</si>
  <si>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</si>
  <si>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</si>
  <si>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</si>
  <si>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</si>
  <si>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</si>
  <si>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</si>
  <si>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</si>
  <si>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</si>
  <si>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</si>
  <si>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</si>
  <si>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</si>
  <si>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</si>
  <si>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</si>
  <si>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</si>
  <si>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</si>
  <si>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</si>
  <si>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</si>
  <si>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</si>
  <si>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</si>
  <si>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</si>
  <si>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</si>
  <si>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</si>
  <si>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</si>
  <si>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</si>
  <si>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</si>
  <si>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</si>
  <si>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</si>
  <si>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</si>
  <si>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</si>
  <si>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</si>
  <si>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</si>
  <si>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</si>
  <si>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</si>
  <si>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</si>
  <si>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</si>
  <si>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</si>
  <si>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</si>
  <si>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</si>
  <si>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</si>
  <si>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</si>
  <si>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</si>
  <si>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</si>
  <si>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</si>
  <si>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</si>
  <si>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</si>
  <si>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</si>
  <si>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</si>
  <si>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</si>
  <si>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</si>
  <si>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</si>
  <si>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</si>
  <si>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</si>
  <si>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</si>
  <si>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</si>
  <si>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</si>
  <si>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</si>
  <si>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</si>
  <si>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</si>
  <si>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</si>
  <si>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</si>
  <si>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</si>
  <si>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</si>
  <si>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</si>
  <si>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</si>
  <si>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</si>
  <si>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</si>
  <si>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</si>
  <si>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</si>
  <si>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</si>
  <si>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</si>
  <si>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</si>
  <si>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</si>
  <si>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</si>
  <si>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</si>
  <si>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</si>
  <si>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</si>
  <si>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</si>
  <si>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</si>
  <si>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</si>
  <si>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</si>
  <si>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</si>
  <si>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</si>
  <si>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</si>
  <si>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</si>
  <si>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</si>
  <si>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</si>
  <si>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</si>
  <si>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</si>
  <si>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</si>
  <si>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</si>
  <si>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</si>
  <si>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</si>
  <si>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</si>
  <si>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</si>
  <si>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</si>
  <si>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</si>
  <si>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</si>
  <si>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</si>
  <si>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</si>
  <si>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</si>
  <si>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</si>
  <si>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</si>
  <si>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</si>
  <si>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</si>
  <si>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</si>
  <si>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</si>
  <si>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</si>
  <si>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</si>
  <si>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</si>
  <si>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</si>
  <si>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</si>
  <si>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</si>
  <si>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</si>
  <si>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</si>
  <si>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</si>
  <si>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</si>
  <si>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</si>
  <si>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</si>
  <si>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</si>
  <si>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</si>
  <si>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</si>
  <si>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</si>
  <si>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</si>
  <si>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</si>
  <si>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</si>
  <si>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</si>
  <si>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</si>
  <si>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</si>
  <si>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</si>
  <si>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</si>
  <si>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</si>
  <si>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</si>
  <si>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</si>
  <si>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</si>
  <si>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</si>
  <si>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</si>
  <si>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</si>
  <si>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</si>
  <si>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</si>
  <si>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</si>
  <si>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</si>
  <si>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</si>
  <si>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</si>
  <si>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</si>
  <si>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</si>
  <si>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</si>
  <si>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</si>
  <si>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</si>
  <si>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</si>
  <si>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</si>
  <si>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</si>
  <si>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</si>
  <si>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</si>
  <si>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</si>
  <si>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</si>
  <si>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</si>
  <si>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</si>
  <si>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</si>
  <si>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</si>
  <si>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</si>
  <si>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</si>
  <si>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</si>
  <si>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</si>
  <si>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</si>
  <si>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</si>
  <si>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</si>
  <si>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</si>
  <si>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</si>
  <si>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</si>
  <si>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</si>
  <si>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</si>
  <si>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</si>
  <si>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</si>
  <si>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</si>
  <si>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</si>
  <si>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</si>
  <si>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</si>
  <si>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</si>
  <si>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</si>
  <si>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</si>
  <si>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</si>
  <si>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</si>
  <si>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</si>
  <si>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</si>
  <si>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</si>
  <si>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</si>
  <si>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</si>
  <si>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</si>
  <si>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</si>
  <si>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</si>
  <si>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</si>
  <si>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</si>
  <si>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</si>
  <si>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</si>
  <si>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</si>
  <si>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</si>
  <si>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</si>
  <si>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</si>
  <si>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</si>
  <si>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</si>
  <si>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</si>
  <si>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</si>
  <si>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</si>
  <si>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</si>
  <si>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</si>
  <si>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</si>
  <si>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</si>
  <si>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</si>
  <si>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</si>
  <si>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</si>
  <si>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</si>
  <si>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</si>
  <si>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</si>
  <si>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</si>
  <si>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</si>
  <si>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</si>
  <si>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</si>
  <si>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</si>
  <si>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</si>
  <si>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</si>
  <si>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</si>
  <si>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</si>
  <si>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</si>
  <si>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</si>
  <si>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</si>
  <si>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</si>
  <si>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</si>
  <si>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</si>
  <si>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</si>
  <si>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</si>
  <si>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</si>
  <si>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</si>
  <si>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</si>
  <si>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</si>
  <si>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</si>
  <si>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</si>
  <si>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</si>
  <si>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</si>
  <si>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</si>
  <si>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</si>
  <si>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</si>
  <si>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</si>
  <si>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</si>
  <si>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</si>
  <si>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</si>
  <si>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</si>
  <si>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</si>
  <si>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</si>
  <si>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</si>
  <si>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</si>
  <si>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</si>
  <si>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</si>
  <si>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</si>
  <si>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</si>
  <si>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</si>
  <si>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</si>
  <si>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</si>
  <si>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</si>
  <si>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</si>
  <si>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</si>
  <si>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</si>
  <si>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</si>
  <si>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</si>
  <si>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</si>
  <si>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</si>
  <si>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</si>
  <si>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</si>
  <si>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</si>
  <si>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</si>
  <si>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</si>
  <si>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</si>
  <si>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</si>
  <si>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</si>
  <si>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</si>
  <si>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</si>
  <si>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</si>
  <si>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</si>
  <si>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</si>
  <si>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</si>
  <si>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</si>
  <si>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</si>
  <si>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</si>
  <si>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</si>
  <si>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</si>
  <si>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</si>
  <si>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</si>
  <si>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</si>
  <si>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</si>
  <si>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</si>
  <si>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</si>
  <si>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</si>
  <si>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</si>
  <si>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</si>
  <si>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</si>
  <si>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</si>
  <si>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</si>
  <si>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</si>
  <si>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</si>
  <si>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</si>
  <si>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</si>
  <si>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</si>
  <si>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</si>
  <si>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</si>
  <si>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</si>
  <si>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</si>
  <si>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</si>
  <si>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</si>
  <si>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</si>
  <si>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</si>
  <si>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</si>
  <si>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</si>
  <si>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</si>
  <si>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</si>
  <si>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</si>
  <si>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</si>
  <si>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</si>
  <si>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</si>
  <si>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</si>
  <si>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</si>
  <si>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</si>
  <si>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</si>
  <si>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</si>
  <si>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</si>
  <si>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</si>
  <si>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</si>
  <si>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</si>
  <si>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</si>
  <si>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</si>
  <si>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</si>
  <si>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</si>
  <si>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</si>
  <si>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</si>
  <si>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</si>
  <si>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</si>
  <si>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</si>
  <si>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</si>
  <si>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</si>
  <si>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</si>
  <si>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</si>
  <si>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</si>
  <si>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</si>
  <si>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</si>
  <si>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</si>
  <si>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</si>
  <si>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</si>
  <si>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</si>
  <si>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</si>
  <si>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</si>
  <si>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</si>
  <si>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</si>
  <si>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</si>
  <si>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</si>
  <si>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</si>
  <si>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</si>
  <si>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</si>
  <si>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</si>
  <si>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</si>
  <si>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</si>
  <si>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</si>
  <si>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</si>
  <si>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</si>
  <si>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</si>
  <si>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</si>
  <si>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</si>
  <si>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</si>
  <si>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</si>
  <si>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</si>
  <si>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</si>
  <si>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</si>
  <si>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</si>
  <si>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</si>
  <si>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</si>
  <si>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</si>
  <si>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</si>
  <si>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</si>
  <si>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</si>
  <si>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</si>
  <si>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</si>
  <si>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</si>
  <si>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</si>
  <si>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</si>
  <si>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</si>
  <si>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</si>
  <si>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</si>
  <si>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</si>
  <si>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</si>
  <si>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</si>
  <si>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</si>
  <si>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</si>
  <si>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</si>
  <si>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</si>
  <si>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</si>
  <si>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</si>
  <si>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</si>
  <si>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</si>
  <si>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</si>
  <si>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</si>
  <si>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</si>
  <si>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</si>
  <si>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</si>
  <si>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</si>
  <si>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</si>
  <si>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</si>
  <si>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</si>
  <si>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</si>
  <si>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</si>
  <si>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</si>
  <si>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</si>
  <si>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</si>
  <si>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</si>
  <si>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</si>
  <si>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</si>
  <si>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</si>
  <si>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</si>
  <si>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</si>
  <si>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</si>
  <si>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</si>
  <si>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</si>
  <si>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</si>
  <si>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</si>
  <si>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</si>
  <si>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</si>
  <si>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</si>
  <si>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</si>
  <si>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</si>
  <si>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</si>
  <si>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</si>
  <si>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</si>
  <si>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</si>
  <si>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</si>
  <si>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</si>
  <si>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</si>
  <si>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</si>
  <si>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</si>
  <si>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</si>
  <si>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</si>
  <si>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</si>
  <si>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</si>
  <si>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</si>
  <si>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</si>
  <si>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</si>
  <si>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</si>
  <si>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</si>
  <si>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</si>
  <si>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</si>
  <si>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</si>
  <si>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</si>
  <si>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</si>
  <si>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</si>
  <si>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</si>
  <si>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</si>
  <si>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</si>
  <si>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</si>
  <si>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</si>
  <si>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</si>
  <si>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</si>
  <si>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</si>
  <si>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</si>
  <si>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</si>
  <si>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</si>
  <si>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</si>
  <si>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</si>
  <si>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</si>
  <si>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</si>
  <si>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</si>
  <si>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</si>
  <si>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</si>
  <si>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</si>
  <si>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</si>
  <si>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</si>
  <si>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</si>
  <si>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</si>
  <si>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</si>
  <si>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</si>
  <si>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</si>
  <si>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</si>
  <si>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</si>
  <si>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</si>
  <si>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</si>
  <si>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</si>
  <si>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</si>
  <si>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</si>
  <si>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</si>
  <si>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</si>
  <si>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</si>
  <si>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</si>
  <si>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</si>
  <si>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</si>
  <si>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</si>
  <si>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</si>
  <si>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</si>
  <si>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</si>
  <si>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</si>
  <si>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</si>
  <si>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</si>
  <si>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</si>
  <si>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</si>
  <si>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</si>
  <si>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</si>
  <si>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</si>
  <si>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</si>
  <si>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</si>
  <si>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</si>
  <si>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</si>
  <si>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</si>
  <si>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</si>
  <si>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</si>
  <si>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</si>
  <si>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</si>
  <si>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</si>
  <si>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</si>
  <si>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</si>
  <si>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</si>
  <si>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</si>
  <si>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</si>
  <si>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</si>
  <si>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</si>
  <si>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</si>
  <si>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</si>
  <si>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</si>
  <si>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</si>
  <si>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</si>
  <si>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</si>
  <si>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</si>
  <si>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</si>
  <si>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</si>
  <si>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</si>
  <si>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</si>
  <si>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</si>
  <si>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</si>
  <si>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</si>
  <si>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</si>
  <si>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</si>
  <si>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</si>
  <si>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</si>
  <si>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</si>
  <si>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</si>
  <si>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</si>
  <si>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</si>
  <si>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</si>
  <si>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</si>
  <si>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</si>
  <si>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</si>
  <si>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</si>
  <si>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</si>
  <si>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</si>
  <si>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</si>
  <si>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</si>
  <si>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</si>
  <si>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</si>
  <si>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</si>
  <si>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</si>
  <si>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</si>
  <si>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</si>
  <si>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</si>
  <si>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</si>
  <si>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</si>
  <si>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</si>
  <si>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</si>
  <si>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</si>
  <si>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</si>
  <si>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</si>
  <si>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</si>
  <si>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</si>
  <si>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</si>
  <si>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</si>
  <si>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</si>
  <si>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</si>
  <si>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</si>
  <si>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</si>
  <si>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</si>
  <si>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</si>
  <si>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</si>
  <si>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</si>
  <si>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</si>
  <si>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</si>
  <si>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</si>
  <si>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</si>
  <si>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</si>
  <si>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</si>
  <si>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</si>
  <si>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</si>
  <si>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</si>
  <si>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</si>
  <si>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</si>
  <si>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</si>
  <si>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</si>
  <si>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</si>
  <si>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</si>
  <si>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</si>
  <si>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</si>
  <si>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</si>
  <si>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</si>
  <si>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</si>
  <si>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</si>
  <si>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</si>
  <si>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</si>
  <si>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</si>
  <si>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</si>
  <si>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</si>
  <si>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</si>
  <si>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</si>
  <si>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</si>
  <si>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</si>
  <si>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</si>
  <si>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</si>
  <si>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</si>
  <si>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</si>
  <si>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</si>
  <si>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</si>
  <si>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</si>
  <si>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</si>
  <si>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</si>
  <si>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</si>
  <si>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</si>
  <si>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</si>
  <si>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</si>
  <si>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</si>
  <si>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</si>
  <si>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</si>
  <si>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</si>
  <si>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</si>
  <si>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</si>
  <si>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</si>
  <si>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</si>
  <si>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</si>
  <si>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</si>
  <si>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</si>
  <si>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</si>
  <si>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</si>
  <si>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</si>
  <si>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</si>
  <si>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</si>
  <si>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</si>
  <si>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</si>
  <si>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</si>
  <si>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</si>
  <si>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</si>
  <si>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</si>
  <si>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</si>
  <si>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</si>
  <si>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</si>
  <si>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</si>
  <si>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</si>
  <si>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</si>
  <si>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</si>
  <si>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</si>
  <si>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</si>
  <si>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</si>
  <si>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</si>
  <si>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</si>
  <si>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</si>
  <si>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</si>
  <si>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</si>
  <si>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</si>
  <si>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</si>
  <si>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</si>
  <si>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</si>
  <si>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</si>
  <si>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</si>
  <si>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</si>
  <si>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</si>
  <si>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</si>
  <si>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</si>
  <si>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</si>
  <si>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</si>
  <si>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</si>
  <si>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</si>
  <si>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</si>
  <si>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</si>
  <si>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</si>
  <si>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</si>
  <si>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</si>
  <si>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</si>
  <si>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</si>
  <si>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</si>
  <si>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</si>
  <si>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</si>
  <si>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</si>
  <si>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</si>
  <si>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</si>
  <si>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</si>
  <si>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</si>
  <si>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</si>
  <si>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</si>
  <si>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</si>
  <si>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</si>
  <si>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</si>
  <si>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</si>
  <si>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</si>
  <si>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</si>
  <si>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</si>
  <si>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</si>
  <si>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</si>
  <si>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</si>
  <si>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</si>
  <si>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</si>
  <si>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</si>
  <si>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</si>
  <si>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</si>
  <si>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</si>
  <si>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</si>
  <si>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</si>
  <si>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</si>
  <si>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</si>
  <si>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</si>
  <si>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</si>
  <si>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</si>
  <si>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</si>
  <si>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</si>
  <si>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</si>
  <si>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</si>
  <si>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</si>
  <si>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</si>
  <si>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</si>
  <si>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</si>
  <si>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</si>
  <si>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</si>
  <si>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</si>
  <si>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</si>
  <si>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</si>
  <si>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</si>
  <si>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</si>
  <si>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</si>
  <si>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</si>
  <si>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</si>
  <si>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</si>
  <si>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</si>
  <si>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</si>
  <si>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</si>
  <si>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</si>
  <si>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</si>
  <si>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</si>
  <si>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</si>
  <si>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</si>
  <si>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</si>
  <si>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</si>
  <si>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</si>
  <si>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</si>
  <si>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</si>
  <si>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</si>
  <si>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</si>
  <si>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</si>
  <si>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</si>
  <si>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</si>
  <si>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</si>
  <si>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</si>
  <si>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</si>
  <si>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</si>
  <si>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</si>
  <si>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</si>
  <si>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</si>
  <si>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</si>
  <si>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</si>
  <si>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</si>
  <si>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</si>
  <si>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</si>
  <si>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</si>
  <si>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</si>
  <si>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</si>
  <si>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</si>
  <si>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</si>
  <si>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</si>
  <si>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</si>
  <si>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</si>
  <si>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</si>
  <si>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</si>
  <si>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</si>
  <si>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</si>
  <si>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</si>
  <si>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</si>
  <si>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</si>
  <si>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</si>
  <si>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</si>
  <si>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</si>
  <si>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</si>
  <si>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</si>
  <si>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</si>
  <si>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</si>
  <si>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</si>
  <si>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</si>
  <si>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</si>
  <si>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</si>
  <si>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</si>
  <si>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</si>
  <si>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</si>
  <si>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</si>
  <si>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</si>
  <si>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</si>
  <si>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</si>
  <si>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</si>
  <si>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</si>
  <si>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</si>
  <si>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</si>
  <si>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</si>
  <si>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</si>
  <si>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</si>
  <si>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</si>
  <si>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</si>
  <si>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</si>
  <si>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</si>
  <si>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</si>
  <si>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</si>
  <si>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</si>
  <si>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</si>
  <si>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</si>
  <si>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</si>
  <si>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</si>
  <si>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</si>
  <si>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</si>
  <si>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</si>
  <si>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</si>
  <si>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</si>
  <si>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</si>
  <si>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</si>
  <si>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</si>
  <si>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</si>
  <si>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</si>
  <si>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</si>
  <si>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</si>
  <si>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</si>
  <si>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</si>
  <si>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</si>
  <si>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</si>
  <si>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</si>
  <si>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</si>
  <si>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</si>
  <si>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</si>
  <si>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</si>
  <si>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</si>
  <si>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</si>
  <si>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</si>
  <si>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</si>
  <si>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</si>
  <si>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</si>
  <si>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</si>
  <si>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</si>
  <si>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</si>
  <si>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</si>
  <si>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</si>
  <si>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</si>
  <si>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</si>
  <si>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</si>
  <si>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</si>
  <si>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</si>
  <si>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</si>
  <si>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</si>
  <si>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</si>
  <si>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</si>
  <si>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</si>
  <si>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</si>
  <si>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</si>
  <si>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</si>
  <si>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</si>
  <si>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</si>
  <si>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</si>
  <si>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</si>
  <si>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</si>
  <si>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</si>
  <si>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</si>
  <si>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</si>
  <si>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</si>
  <si>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</si>
  <si>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</si>
  <si>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</si>
  <si>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</si>
  <si>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</si>
  <si>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</si>
  <si>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</si>
  <si>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</si>
  <si>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</si>
  <si>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</si>
  <si>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</si>
  <si>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</si>
  <si>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</si>
  <si>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</si>
  <si>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</si>
  <si>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</si>
  <si>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</si>
  <si>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</si>
  <si>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</si>
  <si>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</si>
  <si>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</si>
  <si>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</si>
  <si>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</si>
  <si>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</si>
  <si>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</si>
  <si>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</si>
  <si>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</si>
  <si>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</si>
  <si>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</si>
  <si>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</si>
  <si>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</si>
  <si>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</si>
  <si>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</si>
  <si>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</si>
  <si>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</si>
  <si>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</si>
  <si>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</si>
  <si>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</si>
  <si>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</si>
  <si>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</si>
  <si>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</si>
  <si>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</si>
  <si>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</si>
  <si>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</si>
  <si>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</si>
  <si>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</si>
  <si>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</si>
  <si>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</si>
  <si>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</si>
  <si>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</si>
  <si>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</si>
  <si>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</si>
  <si>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</si>
  <si>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</si>
  <si>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</si>
  <si>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</si>
  <si>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</si>
  <si>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</si>
  <si>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</si>
  <si>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</si>
  <si>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</si>
  <si>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</si>
  <si>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</si>
  <si>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</si>
  <si>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</si>
  <si>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</si>
  <si>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</si>
  <si>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</si>
  <si>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</si>
  <si>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</si>
  <si>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</si>
  <si>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</si>
  <si>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</si>
  <si>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</si>
  <si>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</si>
  <si>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</si>
  <si>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</si>
  <si>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</si>
  <si>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</si>
  <si>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</si>
  <si>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</si>
  <si>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</si>
  <si>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</si>
  <si>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</si>
  <si>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</si>
  <si>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</si>
  <si>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</si>
  <si>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</si>
  <si>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</si>
  <si>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</si>
  <si>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</si>
  <si>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</si>
  <si>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</si>
  <si>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</si>
  <si>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</si>
  <si>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</si>
  <si>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</si>
  <si>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</si>
  <si>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</si>
  <si>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</si>
  <si>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</si>
  <si>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</si>
  <si>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</si>
  <si>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</si>
  <si>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</si>
  <si>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</si>
  <si>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</si>
  <si>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</si>
  <si>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</si>
  <si>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</si>
  <si>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</si>
  <si>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</si>
  <si>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</si>
  <si>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</si>
  <si>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</si>
  <si>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</si>
  <si>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</si>
  <si>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</si>
  <si>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</si>
  <si>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</si>
  <si>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</si>
  <si>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</si>
  <si>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</si>
  <si>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</si>
  <si>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</si>
  <si>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</si>
  <si>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</si>
  <si>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</si>
  <si>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</si>
  <si>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</si>
  <si>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</si>
  <si>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</si>
  <si>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</si>
  <si>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</si>
  <si>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</si>
  <si>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</si>
  <si>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</si>
  <si>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</si>
  <si>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</si>
  <si>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</si>
  <si>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</si>
  <si>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</si>
  <si>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</si>
  <si>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</si>
  <si>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</si>
  <si>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</si>
  <si>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</si>
  <si>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</si>
  <si>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</si>
  <si>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</si>
  <si>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</si>
  <si>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</si>
  <si>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</si>
  <si>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</si>
  <si>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</si>
  <si>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</si>
  <si>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</si>
  <si>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</si>
  <si>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</si>
  <si>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</si>
  <si>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</si>
  <si>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</si>
  <si>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</si>
  <si>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</si>
  <si>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</si>
  <si>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</si>
  <si>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</si>
  <si>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</si>
  <si>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</si>
  <si>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</si>
  <si>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</si>
  <si>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</si>
  <si>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</si>
  <si>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</si>
  <si>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</si>
  <si>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</si>
  <si>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</si>
  <si>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</si>
  <si>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</si>
  <si>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</si>
  <si>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</si>
  <si>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</si>
  <si>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</si>
  <si>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</si>
  <si>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</si>
  <si>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</si>
  <si>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</si>
  <si>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</si>
  <si>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</si>
  <si>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</si>
  <si>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</si>
  <si>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</si>
  <si>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</si>
  <si>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</si>
  <si>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</si>
  <si>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</si>
  <si>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</si>
  <si>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</si>
  <si>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</si>
  <si>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</si>
  <si>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</si>
  <si>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</si>
  <si>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</si>
  <si>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</si>
  <si>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</si>
  <si>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</si>
  <si>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</si>
  <si>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</si>
  <si>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</si>
  <si>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</si>
  <si>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</si>
  <si>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</si>
  <si>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</si>
  <si>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</si>
  <si>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</si>
  <si>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</si>
  <si>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</si>
  <si>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</si>
  <si>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</si>
  <si>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</si>
  <si>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</si>
  <si>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</si>
  <si>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</si>
  <si>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</si>
  <si>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</si>
  <si>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</si>
  <si>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</si>
  <si>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</si>
  <si>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</si>
  <si>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</si>
  <si>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</si>
  <si>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</si>
  <si>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</si>
  <si>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</si>
  <si>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</si>
  <si>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</si>
  <si>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</si>
  <si>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</si>
  <si>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</si>
  <si>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</si>
  <si>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</si>
  <si>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</si>
  <si>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</si>
  <si>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</si>
  <si>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</si>
  <si>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</si>
  <si>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</si>
  <si>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</si>
  <si>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</si>
  <si>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</si>
  <si>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</si>
  <si>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</si>
  <si>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</si>
  <si>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</si>
  <si>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</si>
  <si>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</si>
  <si>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</si>
  <si>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</si>
  <si>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</si>
  <si>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</si>
  <si>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</si>
  <si>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</si>
  <si>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</si>
  <si>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</si>
  <si>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</si>
  <si>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</si>
  <si>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</si>
  <si>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</si>
  <si>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</si>
  <si>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</si>
  <si>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</si>
  <si>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</si>
  <si>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</si>
  <si>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</si>
  <si>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</si>
  <si>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</si>
  <si>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</si>
  <si>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</si>
  <si>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</si>
  <si>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</si>
  <si>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</si>
  <si>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</si>
  <si>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</si>
  <si>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</si>
  <si>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</si>
  <si>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</si>
  <si>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</si>
  <si>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</si>
  <si>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</si>
  <si>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</si>
  <si>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</si>
  <si>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</si>
  <si>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</si>
  <si>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</si>
  <si>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</si>
  <si>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</si>
  <si>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</si>
  <si>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</si>
  <si>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</si>
  <si>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</si>
  <si>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</si>
  <si>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</si>
  <si>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</si>
  <si>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</si>
  <si>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</si>
  <si>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</si>
  <si>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</si>
  <si>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</si>
  <si>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</si>
  <si>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</si>
  <si>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</si>
  <si>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</si>
  <si>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</si>
  <si>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</si>
  <si>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</si>
  <si>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</si>
  <si>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</si>
  <si>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</si>
  <si>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</si>
  <si>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</si>
  <si>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</si>
  <si>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</si>
  <si>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</si>
  <si>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</si>
  <si>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</si>
  <si>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</si>
  <si>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</si>
  <si>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</si>
  <si>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</si>
  <si>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</si>
  <si>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</si>
  <si>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</si>
  <si>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</si>
  <si>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</si>
  <si>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</si>
  <si>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</si>
  <si>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</si>
  <si>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</si>
  <si>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</si>
  <si>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</si>
  <si>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</si>
  <si>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</si>
  <si>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</si>
  <si>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</si>
  <si>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</si>
  <si>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</si>
  <si>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</si>
  <si>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</si>
  <si>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</si>
  <si>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</si>
  <si>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</si>
  <si>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</si>
  <si>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</si>
  <si>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</si>
  <si>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</si>
  <si>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</si>
  <si>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</si>
  <si>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</si>
  <si>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</si>
  <si>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</si>
  <si>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</si>
  <si>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</si>
  <si>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</si>
  <si>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</si>
  <si>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</si>
  <si>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</si>
  <si>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</si>
  <si>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</si>
  <si>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</si>
  <si>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</si>
  <si>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</si>
  <si>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</si>
  <si>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</si>
  <si>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</si>
  <si>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</si>
  <si>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</si>
  <si>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</si>
  <si>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</si>
  <si>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</si>
  <si>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</si>
  <si>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</si>
  <si>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</si>
  <si>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</si>
  <si>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</si>
  <si>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</si>
  <si>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</si>
  <si>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</si>
  <si>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</si>
  <si>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</si>
  <si>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</si>
  <si>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</si>
  <si>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</si>
  <si>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</si>
  <si>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</si>
  <si>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</si>
  <si>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</si>
  <si>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</si>
  <si>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</si>
  <si>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</si>
  <si>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</si>
  <si>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</si>
  <si>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</si>
  <si>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</si>
  <si>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</si>
  <si>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</si>
  <si>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</si>
  <si>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</si>
  <si>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</si>
  <si>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</si>
  <si>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</si>
  <si>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</si>
  <si>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</si>
  <si>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</si>
  <si>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</si>
  <si>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</si>
  <si>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</si>
  <si>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</si>
  <si>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</si>
  <si>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</si>
  <si>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</si>
  <si>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</si>
  <si>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</si>
  <si>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</si>
  <si>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</si>
  <si>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</si>
  <si>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</si>
  <si>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</si>
  <si>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</si>
  <si>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</si>
  <si>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</si>
  <si>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</si>
  <si>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</si>
  <si>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</si>
  <si>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</si>
  <si>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</si>
  <si>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</si>
  <si>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</si>
  <si>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</si>
  <si>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</si>
  <si>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</si>
  <si>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</si>
  <si>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</si>
  <si>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</si>
  <si>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</si>
  <si>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</si>
  <si>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</si>
  <si>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</si>
  <si>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</si>
  <si>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</si>
  <si>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</si>
  <si>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</si>
  <si>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</si>
  <si>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</si>
  <si>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</si>
  <si>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</si>
  <si>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</si>
  <si>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</si>
  <si>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</si>
  <si>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</si>
  <si>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</si>
  <si>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</si>
  <si>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</si>
  <si>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</si>
  <si>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</si>
  <si>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</si>
  <si>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</si>
  <si>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</si>
  <si>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</si>
  <si>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</si>
  <si>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</si>
  <si>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</si>
  <si>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</si>
  <si>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</si>
  <si>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</si>
  <si>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</si>
  <si>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</si>
  <si>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</si>
  <si>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</si>
  <si>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</si>
  <si>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</si>
  <si>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</si>
  <si>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</si>
  <si>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</si>
  <si>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</si>
  <si>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</si>
  <si>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</si>
  <si>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</si>
  <si>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</si>
  <si>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</si>
  <si>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</si>
  <si>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</si>
  <si>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</si>
  <si>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</si>
  <si>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</si>
  <si>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</si>
  <si>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</si>
  <si>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</si>
  <si>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</si>
  <si>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</si>
  <si>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</si>
  <si>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</si>
  <si>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</si>
  <si>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</si>
  <si>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</si>
  <si>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</si>
  <si>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</si>
  <si>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</si>
  <si>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</si>
  <si>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</si>
  <si>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</si>
  <si>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</si>
  <si>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</si>
  <si>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</si>
  <si>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</si>
  <si>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</si>
  <si>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</si>
  <si>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</si>
  <si>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</si>
  <si>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</si>
  <si>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</si>
  <si>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</si>
  <si>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</si>
  <si>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</si>
  <si>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</si>
  <si>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</si>
  <si>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</si>
  <si>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</si>
  <si>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</si>
  <si>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</si>
  <si>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</si>
  <si>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</si>
  <si>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</si>
  <si>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</si>
  <si>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</si>
  <si>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</si>
  <si>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</si>
  <si>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</si>
  <si>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</si>
  <si>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</si>
  <si>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</si>
  <si>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</si>
  <si>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</si>
  <si>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</si>
  <si>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</si>
  <si>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</si>
  <si>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</si>
  <si>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</si>
  <si>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</si>
  <si>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</si>
  <si>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</si>
  <si>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</si>
  <si>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</si>
  <si>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</si>
  <si>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</si>
  <si>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</si>
  <si>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</si>
  <si>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</si>
  <si>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</si>
  <si>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</si>
  <si>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</si>
  <si>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</si>
  <si>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</si>
  <si>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</si>
  <si>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</si>
  <si>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</si>
  <si>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</si>
  <si>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</si>
  <si>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</si>
  <si>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</si>
  <si>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</si>
  <si>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</si>
  <si>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</si>
  <si>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</si>
  <si>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</si>
  <si>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</si>
  <si>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</si>
  <si>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</si>
  <si>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</si>
  <si>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</si>
  <si>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</si>
  <si>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</si>
  <si>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</si>
  <si>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</si>
  <si>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</si>
  <si>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</si>
  <si>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</si>
  <si>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</si>
  <si>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</si>
  <si>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</si>
  <si>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</si>
  <si>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</si>
  <si>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</si>
  <si>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</si>
  <si>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</si>
  <si>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</si>
  <si>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</si>
  <si>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</si>
  <si>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</si>
  <si>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</si>
  <si>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</si>
  <si>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</si>
  <si>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</si>
  <si>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</si>
  <si>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</si>
  <si>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</si>
  <si>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</si>
  <si>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</si>
  <si>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</si>
  <si>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</si>
  <si>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</si>
  <si>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</si>
  <si>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</si>
  <si>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</si>
  <si>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</si>
  <si>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</si>
  <si>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</si>
  <si>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</si>
  <si>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</si>
  <si>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</si>
  <si>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</si>
  <si>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</si>
  <si>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</si>
  <si>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</si>
  <si>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</si>
  <si>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</si>
  <si>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</si>
  <si>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</si>
  <si>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</si>
  <si>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</si>
  <si>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</si>
  <si>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</si>
  <si>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</si>
  <si>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</si>
  <si>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</si>
  <si>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</si>
  <si>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</si>
  <si>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</si>
  <si>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</si>
  <si>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</si>
  <si>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</si>
  <si>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</si>
  <si>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</si>
  <si>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</si>
  <si>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</si>
  <si>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</si>
  <si>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</si>
  <si>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</si>
  <si>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</si>
  <si>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</si>
  <si>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</si>
  <si>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</si>
  <si>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</si>
  <si>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</si>
  <si>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</si>
  <si>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</si>
  <si>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</si>
  <si>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</si>
  <si>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</si>
  <si>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</si>
  <si>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</si>
  <si>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</si>
  <si>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</si>
  <si>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</si>
  <si>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</si>
  <si>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</si>
  <si>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</si>
  <si>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</si>
  <si>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</si>
  <si>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</si>
  <si>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</si>
  <si>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</si>
  <si>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</si>
  <si>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</si>
  <si>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</si>
  <si>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</si>
  <si>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</si>
  <si>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</si>
  <si>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</si>
  <si>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</si>
  <si>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</si>
  <si>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</si>
  <si>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</si>
  <si>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</si>
  <si>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</si>
  <si>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</si>
  <si>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</si>
  <si>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</si>
  <si>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</si>
  <si>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</si>
  <si>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</si>
  <si>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</si>
  <si>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</si>
  <si>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</si>
  <si>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</si>
  <si>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</si>
  <si>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</si>
  <si>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</si>
  <si>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</si>
  <si>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</si>
  <si>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</si>
  <si>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</si>
  <si>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</si>
  <si>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</si>
  <si>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</si>
  <si>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</si>
  <si>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</si>
  <si>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</si>
  <si>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</si>
  <si>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</si>
  <si>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</si>
  <si>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</si>
  <si>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</si>
  <si>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</si>
  <si>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</si>
  <si>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</si>
  <si>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</si>
  <si>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</si>
  <si>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</si>
  <si>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</si>
  <si>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</si>
  <si>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</si>
  <si>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</si>
  <si>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</si>
  <si>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</si>
  <si>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</si>
  <si>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</si>
  <si>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</si>
  <si>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</si>
  <si>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</si>
  <si>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</si>
  <si>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</si>
  <si>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</si>
  <si>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</si>
  <si>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</si>
  <si>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</si>
  <si>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</si>
  <si>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</si>
  <si>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</si>
  <si>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</si>
  <si>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</si>
  <si>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</si>
  <si>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</si>
  <si>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</si>
  <si>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</si>
  <si>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</si>
  <si>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</si>
  <si>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</si>
  <si>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</si>
  <si>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</si>
  <si>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</si>
  <si>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</si>
  <si>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</si>
  <si>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</si>
  <si>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</si>
  <si>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</si>
  <si>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</si>
  <si>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</si>
  <si>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</si>
  <si>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</si>
  <si>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</si>
  <si>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</si>
  <si>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</si>
  <si>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</si>
  <si>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</si>
  <si>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</si>
  <si>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</si>
  <si>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</si>
  <si>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</si>
  <si>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</si>
  <si>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</si>
  <si>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</si>
  <si>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</si>
  <si>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</si>
  <si>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</si>
  <si>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</si>
  <si>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</si>
  <si>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</si>
  <si>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</si>
  <si>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</si>
  <si>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</si>
  <si>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</si>
  <si>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</si>
  <si>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</si>
  <si>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</si>
  <si>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</si>
  <si>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</si>
  <si>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</si>
  <si>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</si>
  <si>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</si>
  <si>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</si>
  <si>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</si>
  <si>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</si>
  <si>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</si>
  <si>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</si>
  <si>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</si>
  <si>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</si>
  <si>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</si>
  <si>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</si>
  <si>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</si>
  <si>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</si>
  <si>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</si>
  <si>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</si>
  <si>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</si>
  <si>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</si>
  <si>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</si>
  <si>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</si>
  <si>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</si>
  <si>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</si>
  <si>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</si>
  <si>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</si>
  <si>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</si>
  <si>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</si>
  <si>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</si>
  <si>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</si>
  <si>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</si>
  <si>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</si>
  <si>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</si>
  <si>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</si>
  <si>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</si>
  <si>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</si>
  <si>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</si>
  <si>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</si>
  <si>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</si>
  <si>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</si>
  <si>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</si>
  <si>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</si>
  <si>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</si>
  <si>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</si>
  <si>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</si>
  <si>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</si>
  <si>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</si>
  <si>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</si>
  <si>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</si>
  <si>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</si>
  <si>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</si>
  <si>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</si>
  <si>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</si>
  <si>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</si>
  <si>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</si>
  <si>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</si>
  <si>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</si>
  <si>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</si>
  <si>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</si>
  <si>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</si>
  <si>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</si>
  <si>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</si>
  <si>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</si>
  <si>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</si>
  <si>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</si>
  <si>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</si>
  <si>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</si>
  <si>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</si>
  <si>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</si>
  <si>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</si>
  <si>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</si>
  <si>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</si>
  <si>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</si>
  <si>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</si>
  <si>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</si>
  <si>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</si>
  <si>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</si>
  <si>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</si>
  <si>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</si>
  <si>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</si>
  <si>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</si>
  <si>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</si>
  <si>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</si>
  <si>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</si>
  <si>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</si>
  <si>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</si>
  <si>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</si>
  <si>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</si>
  <si>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</si>
  <si>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</si>
  <si>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</si>
  <si>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</si>
  <si>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</si>
  <si>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</si>
  <si>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</si>
  <si>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</si>
  <si>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</si>
  <si>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</si>
  <si>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</si>
  <si>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</si>
  <si>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</si>
  <si>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</si>
  <si>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</si>
  <si>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</si>
  <si>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</si>
  <si>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</si>
  <si>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</si>
  <si>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</si>
  <si>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</si>
  <si>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</si>
  <si>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</si>
  <si>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</si>
  <si>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</si>
  <si>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</si>
  <si>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</si>
  <si>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</si>
  <si>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</si>
  <si>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</si>
  <si>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</si>
  <si>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</si>
  <si>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</si>
  <si>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</si>
  <si>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</si>
  <si>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</si>
  <si>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</si>
  <si>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</si>
  <si>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</si>
  <si>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</si>
  <si>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</si>
  <si>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</si>
  <si>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</si>
  <si>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</si>
  <si>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</si>
  <si>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</si>
  <si>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</si>
  <si>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</si>
  <si>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</si>
  <si>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</si>
  <si>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</si>
  <si>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</si>
  <si>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</si>
  <si>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</si>
  <si>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</si>
  <si>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</si>
  <si>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</si>
  <si>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</si>
  <si>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</si>
  <si>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</si>
  <si>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</si>
  <si>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</si>
  <si>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</si>
  <si>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</si>
  <si>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</si>
  <si>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</si>
  <si>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</si>
  <si>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</si>
  <si>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</si>
  <si>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</si>
  <si>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</si>
  <si>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</si>
  <si>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</si>
  <si>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</si>
  <si>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</si>
  <si>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</si>
  <si>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</si>
  <si>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</si>
  <si>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</si>
  <si>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</si>
  <si>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</si>
  <si>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</si>
  <si>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</si>
  <si>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</si>
  <si>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</si>
  <si>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</si>
  <si>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</si>
  <si>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</si>
  <si>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</si>
  <si>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</si>
  <si>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</si>
  <si>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</si>
  <si>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</si>
  <si>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</si>
  <si>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</si>
  <si>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</si>
  <si>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</si>
  <si>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</si>
  <si>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</si>
  <si>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</si>
  <si>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</si>
  <si>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</si>
  <si>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</si>
  <si>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</si>
  <si>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</si>
  <si>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</si>
  <si>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</si>
  <si>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</si>
  <si>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</si>
  <si>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</si>
  <si>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</si>
  <si>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</si>
  <si>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</si>
  <si>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</si>
  <si>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</si>
  <si>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</si>
  <si>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</si>
  <si>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</si>
  <si>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</si>
  <si>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</si>
  <si>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</si>
  <si>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</si>
  <si>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</si>
  <si>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</si>
  <si>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</si>
  <si>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</si>
  <si>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</si>
  <si>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</si>
  <si>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</si>
  <si>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</si>
  <si>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</si>
  <si>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</si>
  <si>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</si>
  <si>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</si>
  <si>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</si>
  <si>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</si>
  <si>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</si>
  <si>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</si>
  <si>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</si>
  <si>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</si>
  <si>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</si>
  <si>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</si>
  <si>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</si>
  <si>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</si>
  <si>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</si>
  <si>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</si>
  <si>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</si>
  <si>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</si>
  <si>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</si>
  <si>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</si>
  <si>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</si>
  <si>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</si>
  <si>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</si>
  <si>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</si>
  <si>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</si>
  <si>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</si>
  <si>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</si>
  <si>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</si>
  <si>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</si>
  <si>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</si>
  <si>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</si>
  <si>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</si>
  <si>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</si>
  <si>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</si>
  <si>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</si>
  <si>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</si>
  <si>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</si>
  <si>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</si>
  <si>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</si>
  <si>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</si>
  <si>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</si>
  <si>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</si>
  <si>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</si>
  <si>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</si>
  <si>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</si>
  <si>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</si>
  <si>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</si>
  <si>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</si>
  <si>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</si>
  <si>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</si>
  <si>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</si>
  <si>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</si>
  <si>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</si>
  <si>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</si>
  <si>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</si>
  <si>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</si>
  <si>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</si>
  <si>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</si>
  <si>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</si>
  <si>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</si>
  <si>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</si>
  <si>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</si>
  <si>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</si>
  <si>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</si>
  <si>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</si>
  <si>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</si>
  <si>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</si>
  <si>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</si>
  <si>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</si>
  <si>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</si>
  <si>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</si>
  <si>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</si>
  <si>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</si>
  <si>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</si>
  <si>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</si>
  <si>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</si>
  <si>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</si>
  <si>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</si>
  <si>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</si>
  <si>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</si>
  <si>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</si>
  <si>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</si>
  <si>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</si>
  <si>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</si>
  <si>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</si>
  <si>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</si>
  <si>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</si>
  <si>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</si>
  <si>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</si>
  <si>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</si>
  <si>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</si>
  <si>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</si>
  <si>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</si>
  <si>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</si>
  <si>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</si>
  <si>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</si>
  <si>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</si>
  <si>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</si>
  <si>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</si>
  <si>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</si>
  <si>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</si>
  <si>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</si>
  <si>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</si>
  <si>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</si>
  <si>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</si>
  <si>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</si>
  <si>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</si>
  <si>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</si>
  <si>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</si>
  <si>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</si>
  <si>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</si>
  <si>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</si>
  <si>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</si>
  <si>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</si>
  <si>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</si>
  <si>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</si>
  <si>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</si>
  <si>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</si>
  <si>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</si>
  <si>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</si>
  <si>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</si>
  <si>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</si>
  <si>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</si>
  <si>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</si>
  <si>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</si>
  <si>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</si>
  <si>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</si>
  <si>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</si>
  <si>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</si>
  <si>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</si>
  <si>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</si>
  <si>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</si>
  <si>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</si>
  <si>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</si>
  <si>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</si>
  <si>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</si>
  <si>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</si>
  <si>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</si>
  <si>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</si>
  <si>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</si>
  <si>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</si>
  <si>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</si>
  <si>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</si>
  <si>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</si>
  <si>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</si>
  <si>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</si>
  <si>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</si>
  <si>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</si>
  <si>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</si>
  <si>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</si>
  <si>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</si>
  <si>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</si>
  <si>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</si>
  <si>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</si>
  <si>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</si>
  <si>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</si>
  <si>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</si>
  <si>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</si>
  <si>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</si>
  <si>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</si>
  <si>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</si>
  <si>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</si>
  <si>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</si>
  <si>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</si>
  <si>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</si>
  <si>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</si>
  <si>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</si>
  <si>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</si>
  <si>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</si>
  <si>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</si>
  <si>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</si>
  <si>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</si>
  <si>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</si>
  <si>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</si>
  <si>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</si>
  <si>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</si>
  <si>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</si>
  <si>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</si>
  <si>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</si>
  <si>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</si>
  <si>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</si>
  <si>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</si>
  <si>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</si>
  <si>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</si>
  <si>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</si>
  <si>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</si>
  <si>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</si>
  <si>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</si>
  <si>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</si>
  <si>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</si>
  <si>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</si>
  <si>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</si>
  <si>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</si>
  <si>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</si>
  <si>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</si>
  <si>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</si>
  <si>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</si>
  <si>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</si>
  <si>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</si>
  <si>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</si>
  <si>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</si>
  <si>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</si>
  <si>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</si>
  <si>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</si>
  <si>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</si>
  <si>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</si>
  <si>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</si>
  <si>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</si>
  <si>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</si>
  <si>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</si>
  <si>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</si>
  <si>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</si>
  <si>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</si>
  <si>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</si>
  <si>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</si>
  <si>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</si>
  <si>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</si>
  <si>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</si>
  <si>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</si>
  <si>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</si>
  <si>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</si>
  <si>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</si>
  <si>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</si>
  <si>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</si>
  <si>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</si>
  <si>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</si>
  <si>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</si>
  <si>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</si>
  <si>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</si>
  <si>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</si>
  <si>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</si>
  <si>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</si>
  <si>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</si>
  <si>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</si>
  <si>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</si>
  <si>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</si>
  <si>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</si>
  <si>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</si>
  <si>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</si>
  <si>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</si>
  <si>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</si>
  <si>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</si>
  <si>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</si>
  <si>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</si>
  <si>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</si>
  <si>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</si>
  <si>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</si>
  <si>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</si>
  <si>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</si>
  <si>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</si>
  <si>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</si>
  <si>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</si>
  <si>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</si>
  <si>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</si>
  <si>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</si>
  <si>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</si>
  <si>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</si>
  <si>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</si>
  <si>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</si>
  <si>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</si>
  <si>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</si>
  <si>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</si>
  <si>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</si>
  <si>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</si>
  <si>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</si>
  <si>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</si>
  <si>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</si>
  <si>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</si>
  <si>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</si>
  <si>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</si>
  <si>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</si>
  <si>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</si>
  <si>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</si>
  <si>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</si>
  <si>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</si>
  <si>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</si>
  <si>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</si>
  <si>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</si>
  <si>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</si>
  <si>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</si>
  <si>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</si>
  <si>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</si>
  <si>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</si>
  <si>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</si>
  <si>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</si>
  <si>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</si>
  <si>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</si>
  <si>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</si>
  <si>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</si>
  <si>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</si>
  <si>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</si>
  <si>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</si>
  <si>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</si>
  <si>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</si>
  <si>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</si>
  <si>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</si>
  <si>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</si>
  <si>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</si>
  <si>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</si>
  <si>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</si>
  <si>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</si>
  <si>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</si>
  <si>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</si>
  <si>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</si>
  <si>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</si>
  <si>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</si>
  <si>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</si>
  <si>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</si>
  <si>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</si>
  <si>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</si>
  <si>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</si>
  <si>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</si>
  <si>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</si>
  <si>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</si>
  <si>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</si>
  <si>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</si>
  <si>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</si>
  <si>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</si>
  <si>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</si>
  <si>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</si>
  <si>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</si>
  <si>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</si>
  <si>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</si>
  <si>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</si>
  <si>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</si>
  <si>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</si>
  <si>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</si>
  <si>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</si>
  <si>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</si>
  <si>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</si>
  <si>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</si>
  <si>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</si>
  <si>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</si>
  <si>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</si>
  <si>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</si>
  <si>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</si>
  <si>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</si>
  <si>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</si>
  <si>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</si>
  <si>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</si>
  <si>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</si>
  <si>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</si>
  <si>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</si>
  <si>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</si>
  <si>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</si>
  <si>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</si>
  <si>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</si>
  <si>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</si>
  <si>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</si>
  <si>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</si>
  <si>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</si>
  <si>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</si>
  <si>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</si>
  <si>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</si>
  <si>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</si>
  <si>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</si>
  <si>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</si>
  <si>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</si>
  <si>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</si>
  <si>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</si>
  <si>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</si>
  <si>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</si>
  <si>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</si>
  <si>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</si>
  <si>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</si>
  <si>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</si>
  <si>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</si>
  <si>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</si>
  <si>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</si>
  <si>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</si>
  <si>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</si>
  <si>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</si>
  <si>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</si>
  <si>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</si>
  <si>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</si>
  <si>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</si>
  <si>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</si>
  <si>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</si>
  <si>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</si>
  <si>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</si>
  <si>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</si>
  <si>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</si>
  <si>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</si>
  <si>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</si>
  <si>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</si>
  <si>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</si>
  <si>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</si>
  <si>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</si>
  <si>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</si>
  <si>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</si>
  <si>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</si>
  <si>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</si>
  <si>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</si>
  <si>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</si>
  <si>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</si>
  <si>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</si>
  <si>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</si>
  <si>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</si>
  <si>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</si>
  <si>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</si>
  <si>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</si>
  <si>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</si>
  <si>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</si>
  <si>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</si>
  <si>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</si>
  <si>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</si>
  <si>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</si>
  <si>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</si>
  <si>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</si>
  <si>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</si>
  <si>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</si>
  <si>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</si>
  <si>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</si>
  <si>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</si>
  <si>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</si>
  <si>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</si>
  <si>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</si>
  <si>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</si>
  <si>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</si>
  <si>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</si>
  <si>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</si>
  <si>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</si>
  <si>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</si>
  <si>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</si>
  <si>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</si>
  <si>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</si>
  <si>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</si>
  <si>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</si>
  <si>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</si>
  <si>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</si>
  <si>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</si>
  <si>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</si>
  <si>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</si>
  <si>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</si>
  <si>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</si>
  <si>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</si>
  <si>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</si>
  <si>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</si>
  <si>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</si>
  <si>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</si>
  <si>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</si>
  <si>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</si>
  <si>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</si>
  <si>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</si>
  <si>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</si>
  <si>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</si>
  <si>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</si>
  <si>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</si>
  <si>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</si>
  <si>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</si>
  <si>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</si>
  <si>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</si>
  <si>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</si>
  <si>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</si>
  <si>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</si>
  <si>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</si>
  <si>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</si>
  <si>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</si>
  <si>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</si>
  <si>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</si>
  <si>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</si>
  <si>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</si>
  <si>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</si>
  <si>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</si>
  <si>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</si>
  <si>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</si>
  <si>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</si>
  <si>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</si>
  <si>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</si>
  <si>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</si>
  <si>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</si>
  <si>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</si>
  <si>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</si>
  <si>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</si>
  <si>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</si>
  <si>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</si>
  <si>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</si>
  <si>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</si>
  <si>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</si>
  <si>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</si>
  <si>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</si>
  <si>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</si>
  <si>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</si>
  <si>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</si>
  <si>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</si>
  <si>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</si>
  <si>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</si>
  <si>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</si>
  <si>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</si>
  <si>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</si>
  <si>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</si>
  <si>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</si>
  <si>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</si>
  <si>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</si>
  <si>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</si>
  <si>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</si>
  <si>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</si>
  <si>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</si>
  <si>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</si>
  <si>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</si>
  <si>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</si>
  <si>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</si>
  <si>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</si>
  <si>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</si>
  <si>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</si>
  <si>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</si>
  <si>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</si>
  <si>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</si>
  <si>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</si>
  <si>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</si>
  <si>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</si>
  <si>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</si>
  <si>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</si>
  <si>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</si>
  <si>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</si>
  <si>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</si>
  <si>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</si>
  <si>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</si>
  <si>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</si>
  <si>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</si>
  <si>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</si>
  <si>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</si>
  <si>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</si>
  <si>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</si>
  <si>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</si>
  <si>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</si>
  <si>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</si>
  <si>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</si>
  <si>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</si>
  <si>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</si>
  <si>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</si>
  <si>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</si>
  <si>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</si>
  <si>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</si>
  <si>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</si>
  <si>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</si>
  <si>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</si>
  <si>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</si>
  <si>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</si>
  <si>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</si>
  <si>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</si>
  <si>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</si>
  <si>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</si>
  <si>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</si>
  <si>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</si>
  <si>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</si>
  <si>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</si>
  <si>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</si>
  <si>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</si>
  <si>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</si>
  <si>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</si>
  <si>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</si>
  <si>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</si>
  <si>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</si>
  <si>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</si>
  <si>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</si>
  <si>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</si>
  <si>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</si>
  <si>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</si>
  <si>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</si>
  <si>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</si>
  <si>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</si>
  <si>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</si>
  <si>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</si>
  <si>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</si>
  <si>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</si>
  <si>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</si>
  <si>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</si>
  <si>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</si>
  <si>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</si>
  <si>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</si>
  <si>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</si>
  <si>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</si>
  <si>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</si>
  <si>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</si>
  <si>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</si>
  <si>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</si>
  <si>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</si>
  <si>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</si>
  <si>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</si>
  <si>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</si>
  <si>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</si>
  <si>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</si>
  <si>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</si>
  <si>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</si>
  <si>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</si>
  <si>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</si>
  <si>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</si>
  <si>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</si>
  <si>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</si>
  <si>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</si>
  <si>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</si>
  <si>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</si>
  <si>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</si>
  <si>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</si>
  <si>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</si>
  <si>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</si>
  <si>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</si>
  <si>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</si>
  <si>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</si>
  <si>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</si>
  <si>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</si>
  <si>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</si>
  <si>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</si>
  <si>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</si>
  <si>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</si>
  <si>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</si>
  <si>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</si>
  <si>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</si>
  <si>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</si>
  <si>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</si>
  <si>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</si>
  <si>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</si>
  <si>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</si>
  <si>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</si>
  <si>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</si>
  <si>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</si>
  <si>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</si>
  <si>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</si>
  <si>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</si>
  <si>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</si>
  <si>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</si>
  <si>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</si>
  <si>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</si>
  <si>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</si>
  <si>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</si>
  <si>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</si>
  <si>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</si>
  <si>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</si>
  <si>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</si>
  <si>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</si>
  <si>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</si>
  <si>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</si>
  <si>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</si>
  <si>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</si>
  <si>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</si>
  <si>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</si>
  <si>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</si>
  <si>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</si>
  <si>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</si>
  <si>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</si>
  <si>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</si>
  <si>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</si>
  <si>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</si>
  <si>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</si>
  <si>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</si>
  <si>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</si>
  <si>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</si>
  <si>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</si>
  <si>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</si>
  <si>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</si>
  <si>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</si>
  <si>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</si>
  <si>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</si>
  <si>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</si>
  <si>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</si>
  <si>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</si>
  <si>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</si>
  <si>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</si>
  <si>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</si>
  <si>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</si>
  <si>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</si>
  <si>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</si>
  <si>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</si>
  <si>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</si>
  <si>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</si>
  <si>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</si>
  <si>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</si>
  <si>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</si>
  <si>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</si>
  <si>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</si>
  <si>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</si>
  <si>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</si>
  <si>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</si>
  <si>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</si>
  <si>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</si>
  <si>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</si>
  <si>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</si>
  <si>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</si>
  <si>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</si>
  <si>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</si>
  <si>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</si>
  <si>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</si>
  <si>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</si>
  <si>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</si>
  <si>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</si>
  <si>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</si>
  <si>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</si>
  <si>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</si>
  <si>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</si>
  <si>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</si>
  <si>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</si>
  <si>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</si>
  <si>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</si>
  <si>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</si>
  <si>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</si>
  <si>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</si>
  <si>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</si>
  <si>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</si>
  <si>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</si>
  <si>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</si>
  <si>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</si>
  <si>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</si>
  <si>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</si>
  <si>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</si>
  <si>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</si>
  <si>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</si>
  <si>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</si>
  <si>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</si>
  <si>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</si>
  <si>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</si>
  <si>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</si>
  <si>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</si>
  <si>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</si>
  <si>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</si>
  <si>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</si>
  <si>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</si>
  <si>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</si>
  <si>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</si>
  <si>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</si>
  <si>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</si>
  <si>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</si>
  <si>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</si>
  <si>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</si>
  <si>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</si>
  <si>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</si>
  <si>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</si>
  <si>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</si>
  <si>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</si>
  <si>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</si>
  <si>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</si>
  <si>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</si>
  <si>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</si>
  <si>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</si>
  <si>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</si>
  <si>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</si>
  <si>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</si>
  <si>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</si>
  <si>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</si>
  <si>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</si>
  <si>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</si>
  <si>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</si>
  <si>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</si>
  <si>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</si>
  <si>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</si>
  <si>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</si>
  <si>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</si>
  <si>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</si>
  <si>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</si>
  <si>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</si>
  <si>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</si>
  <si>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</si>
  <si>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</si>
  <si>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</si>
  <si>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</si>
  <si>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</si>
  <si>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</si>
  <si>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</si>
  <si>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</si>
  <si>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</si>
  <si>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</si>
  <si>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</si>
  <si>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</si>
  <si>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</si>
  <si>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</si>
  <si>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</si>
  <si>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</si>
  <si>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</si>
  <si>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</si>
  <si>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</si>
  <si>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</si>
  <si>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</si>
  <si>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</si>
  <si>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</si>
  <si>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</si>
  <si>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</si>
  <si>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</si>
  <si>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</si>
  <si>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</si>
  <si>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</si>
  <si>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</si>
  <si>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</si>
  <si>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</si>
  <si>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</si>
  <si>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</si>
  <si>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</si>
  <si>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</si>
  <si>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</si>
  <si>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</si>
  <si>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</si>
  <si>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</si>
  <si>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</si>
  <si>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</si>
  <si>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</si>
  <si>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</si>
  <si>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</si>
  <si>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</si>
  <si>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</si>
  <si>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</si>
  <si>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</si>
  <si>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</si>
  <si>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</si>
  <si>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</si>
  <si>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</si>
  <si>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</si>
  <si>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</si>
  <si>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</si>
  <si>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</si>
  <si>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</si>
  <si>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</si>
  <si>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</si>
  <si>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</si>
  <si>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</si>
  <si>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</si>
  <si>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</si>
  <si>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</si>
  <si>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</si>
  <si>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</si>
  <si>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</si>
  <si>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</si>
  <si>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</si>
  <si>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</si>
  <si>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</si>
  <si>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</si>
  <si>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</si>
  <si>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</si>
  <si>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</si>
  <si>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</si>
  <si>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</si>
  <si>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</si>
  <si>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</si>
  <si>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</si>
  <si>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</si>
  <si>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</si>
  <si>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</si>
  <si>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</si>
  <si>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</si>
  <si>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</si>
  <si>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</si>
  <si>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</si>
  <si>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</si>
  <si>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</si>
  <si>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</si>
  <si>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</si>
  <si>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</si>
  <si>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</si>
  <si>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</si>
  <si>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</si>
  <si>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</si>
  <si>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</si>
  <si>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</si>
  <si>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</si>
  <si>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</si>
  <si>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</si>
  <si>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</si>
  <si>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</si>
  <si>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</si>
  <si>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</si>
  <si>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</si>
  <si>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</si>
  <si>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</si>
  <si>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</si>
  <si>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</si>
  <si>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</si>
  <si>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</si>
  <si>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</si>
  <si>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</si>
  <si>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</si>
  <si>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</si>
  <si>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</si>
  <si>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</si>
  <si>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</si>
  <si>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</si>
  <si>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</si>
  <si>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</si>
  <si>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</si>
  <si>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</si>
  <si>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</si>
  <si>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</si>
  <si>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</si>
  <si>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</si>
  <si>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</si>
  <si>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</si>
  <si>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</si>
  <si>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</si>
  <si>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</si>
  <si>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</si>
  <si>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</si>
  <si>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</si>
  <si>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</si>
  <si>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</si>
  <si>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</si>
  <si>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</si>
  <si>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</si>
  <si>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</si>
  <si>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</si>
  <si>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</si>
  <si>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</si>
  <si>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</si>
  <si>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</si>
  <si>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</si>
  <si>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</si>
  <si>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</si>
  <si>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</si>
  <si>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</si>
  <si>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</si>
  <si>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</si>
  <si>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</si>
  <si>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</si>
  <si>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</si>
  <si>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</si>
  <si>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</si>
  <si>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</si>
  <si>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</si>
  <si>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</si>
  <si>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</si>
  <si>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</si>
  <si>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</si>
  <si>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</si>
  <si>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</si>
  <si>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</si>
  <si>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</si>
  <si>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</si>
  <si>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</si>
  <si>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</si>
  <si>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</si>
  <si>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</si>
  <si>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</si>
  <si>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</si>
  <si>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</si>
  <si>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</si>
  <si>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</si>
  <si>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</si>
  <si>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</si>
  <si>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</si>
  <si>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</si>
  <si>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</si>
  <si>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</si>
  <si>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</si>
  <si>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</si>
  <si>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</si>
  <si>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</si>
  <si>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</si>
  <si>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</si>
  <si>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</si>
  <si>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</si>
  <si>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</si>
  <si>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</si>
  <si>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</si>
  <si>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</si>
  <si>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</si>
  <si>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</si>
  <si>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</si>
  <si>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</si>
  <si>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</si>
  <si>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</si>
  <si>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</si>
  <si>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</si>
  <si>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</si>
  <si>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</si>
  <si>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</si>
  <si>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</si>
  <si>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</si>
  <si>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</si>
  <si>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</si>
  <si>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</si>
  <si>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</si>
  <si>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</si>
  <si>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</si>
  <si>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</si>
  <si>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</si>
  <si>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</si>
  <si>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</si>
  <si>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</si>
  <si>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</si>
  <si>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</si>
  <si>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</si>
  <si>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</si>
  <si>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</si>
  <si>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</si>
  <si>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</si>
  <si>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</si>
  <si>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</si>
  <si>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</si>
  <si>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</si>
  <si>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</si>
  <si>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</si>
  <si>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</si>
  <si>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</si>
  <si>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</si>
  <si>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</si>
  <si>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</si>
  <si>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</si>
  <si>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</si>
  <si>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</si>
  <si>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</si>
  <si>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</si>
  <si>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</si>
  <si>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</si>
  <si>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</si>
  <si>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</si>
  <si>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</si>
  <si>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</si>
  <si>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</si>
  <si>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</si>
  <si>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</si>
  <si>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</si>
  <si>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</si>
  <si>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</si>
  <si>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</si>
  <si>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</si>
  <si>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</si>
  <si>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</si>
  <si>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</si>
  <si>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</si>
  <si>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</si>
  <si>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</si>
  <si>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</si>
  <si>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</si>
  <si>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</si>
  <si>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</si>
  <si>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</si>
  <si>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</si>
  <si>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</si>
  <si>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</si>
  <si>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</si>
  <si>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</si>
  <si>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</si>
  <si>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</si>
  <si>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</si>
  <si>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</si>
  <si>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</si>
  <si>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</si>
  <si>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</si>
  <si>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</si>
  <si>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</si>
  <si>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</si>
  <si>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</si>
  <si>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</si>
  <si>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</si>
  <si>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</si>
  <si>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</si>
  <si>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</si>
  <si>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</si>
  <si>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</si>
  <si>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</si>
  <si>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</si>
  <si>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</si>
  <si>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</si>
  <si>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</si>
  <si>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</si>
  <si>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</si>
  <si>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</si>
  <si>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</si>
  <si>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</si>
  <si>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</si>
  <si>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</si>
  <si>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</si>
  <si>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</si>
  <si>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</si>
  <si>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</si>
  <si>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</si>
  <si>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</si>
  <si>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</si>
  <si>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</si>
  <si>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</si>
  <si>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</si>
  <si>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</si>
  <si>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</si>
  <si>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</si>
  <si>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</si>
  <si>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</si>
  <si>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</si>
  <si>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</si>
  <si>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</si>
  <si>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</si>
  <si>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</si>
  <si>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</si>
  <si>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</si>
  <si>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</si>
  <si>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</si>
  <si>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</si>
  <si>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</si>
  <si>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</si>
  <si>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</si>
  <si>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</si>
  <si>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</si>
  <si>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</si>
  <si>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</si>
  <si>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</si>
  <si>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</si>
  <si>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</si>
  <si>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</si>
  <si>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</si>
  <si>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</si>
  <si>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</si>
  <si>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</si>
  <si>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</si>
  <si>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</si>
  <si>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</si>
  <si>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</si>
  <si>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</si>
  <si>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</si>
  <si>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</si>
  <si>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</si>
  <si>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</si>
  <si>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</si>
  <si>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</si>
  <si>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</si>
  <si>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</si>
  <si>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</si>
  <si>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</si>
  <si>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</si>
  <si>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</si>
  <si>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</si>
  <si>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</si>
  <si>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</si>
  <si>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</si>
  <si>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</si>
  <si>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</si>
  <si>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</si>
  <si>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</si>
  <si>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</si>
  <si>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</si>
  <si>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</si>
  <si>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</si>
  <si>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</si>
  <si>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</si>
  <si>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</si>
  <si>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</si>
  <si>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</si>
  <si>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</si>
  <si>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</si>
  <si>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</si>
  <si>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</si>
  <si>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</si>
  <si>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</si>
  <si>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</si>
  <si>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</si>
  <si>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</si>
  <si>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</si>
  <si>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</si>
  <si>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</si>
  <si>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</si>
  <si>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</si>
  <si>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</si>
  <si>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</si>
  <si>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</si>
  <si>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</si>
  <si>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</si>
  <si>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</si>
  <si>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</si>
  <si>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</si>
  <si>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</si>
  <si>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</si>
  <si>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</si>
  <si>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</si>
  <si>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</si>
  <si>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</si>
  <si>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</si>
  <si>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</si>
  <si>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</si>
  <si>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</si>
  <si>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</si>
  <si>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</si>
  <si>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</si>
  <si>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</si>
  <si>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</si>
  <si>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</si>
  <si>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</si>
  <si>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</si>
  <si>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</si>
  <si>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</si>
  <si>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</si>
  <si>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</si>
  <si>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</si>
  <si>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</si>
  <si>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</si>
  <si>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</si>
  <si>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</si>
  <si>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</si>
  <si>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</si>
  <si>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</si>
  <si>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</si>
  <si>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</si>
  <si>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</si>
  <si>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</si>
  <si>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</si>
  <si>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</si>
  <si>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</si>
  <si>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</si>
  <si>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</si>
  <si>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</si>
  <si>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</si>
  <si>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</si>
  <si>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</si>
  <si>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</si>
  <si>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</si>
  <si>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</si>
  <si>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</si>
  <si>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</si>
  <si>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</si>
  <si>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</si>
  <si>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</si>
  <si>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</si>
  <si>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</si>
  <si>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</si>
  <si>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</si>
  <si>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</si>
  <si>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</si>
  <si>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</si>
  <si>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</si>
  <si>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</si>
  <si>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</si>
  <si>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</si>
  <si>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</si>
  <si>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</si>
  <si>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</si>
  <si>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</si>
  <si>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</si>
  <si>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</si>
  <si>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</si>
  <si>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</si>
  <si>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</si>
  <si>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</si>
  <si>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</si>
  <si>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</si>
  <si>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</si>
  <si>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</si>
  <si>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</si>
  <si>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</si>
  <si>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</si>
  <si>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</si>
  <si>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</si>
  <si>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</si>
  <si>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</si>
  <si>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</si>
  <si>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</si>
  <si>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</si>
  <si>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</si>
  <si>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</si>
  <si>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</si>
  <si>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</si>
  <si>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</si>
  <si>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</si>
  <si>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</si>
  <si>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</si>
  <si>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</si>
  <si>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</si>
  <si>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</si>
  <si>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</si>
  <si>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</si>
  <si>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</si>
  <si>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</si>
  <si>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</si>
  <si>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</si>
  <si>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</si>
  <si>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</si>
  <si>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</si>
  <si>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</si>
  <si>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</si>
  <si>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</si>
  <si>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</si>
  <si>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</si>
  <si>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</si>
  <si>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</si>
  <si>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</si>
  <si>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</si>
  <si>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</si>
  <si>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</si>
  <si>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</si>
  <si>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</si>
  <si>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</si>
  <si>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</si>
  <si>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</si>
  <si>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</si>
  <si>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</si>
  <si>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</si>
  <si>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</si>
  <si>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</si>
  <si>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</si>
  <si>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</si>
  <si>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</si>
  <si>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</si>
  <si>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</si>
  <si>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</si>
  <si>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</si>
  <si>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</si>
  <si>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</si>
  <si>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</si>
  <si>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</si>
  <si>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</si>
  <si>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</si>
  <si>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</si>
  <si>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</si>
  <si>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</si>
  <si>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</si>
  <si>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</si>
  <si>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</si>
  <si>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</si>
  <si>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</si>
  <si>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</si>
  <si>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</si>
  <si>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</si>
  <si>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</si>
  <si>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</si>
  <si>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</si>
  <si>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</si>
  <si>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</si>
  <si>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</si>
  <si>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</si>
  <si>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</si>
  <si>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</si>
  <si>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</si>
  <si>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</si>
  <si>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</si>
  <si>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</si>
  <si>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</si>
  <si>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</si>
  <si>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</si>
  <si>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</si>
  <si>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</si>
  <si>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</si>
  <si>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</si>
  <si>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</si>
  <si>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</si>
  <si>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</si>
  <si>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</si>
  <si>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</si>
  <si>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</si>
  <si>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</si>
  <si>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</si>
  <si>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</si>
  <si>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</si>
  <si>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</si>
  <si>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</si>
  <si>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</si>
  <si>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</si>
  <si>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</si>
  <si>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</si>
  <si>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</si>
  <si>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</si>
  <si>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</si>
  <si>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</si>
  <si>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</si>
  <si>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</si>
  <si>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</si>
  <si>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</si>
  <si>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</si>
  <si>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</si>
  <si>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</si>
  <si>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</si>
  <si>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</si>
  <si>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</si>
  <si>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</si>
  <si>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</si>
  <si>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</si>
  <si>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</si>
  <si>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</si>
  <si>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</si>
  <si>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</si>
  <si>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</si>
  <si>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</si>
  <si>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</si>
  <si>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</si>
  <si>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</si>
  <si>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</si>
  <si>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</si>
  <si>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</si>
  <si>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</si>
  <si>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</si>
  <si>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</si>
  <si>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</si>
  <si>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</si>
  <si>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</si>
  <si>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</si>
  <si>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</si>
  <si>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</si>
  <si>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</si>
  <si>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</si>
  <si>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</si>
  <si>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</si>
  <si>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</si>
  <si>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</si>
  <si>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</si>
  <si>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</si>
  <si>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</si>
  <si>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</si>
  <si>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</si>
  <si>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</si>
  <si>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</si>
  <si>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</si>
  <si>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</si>
  <si>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</si>
  <si>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</si>
  <si>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</si>
  <si>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</si>
  <si>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</si>
  <si>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</si>
  <si>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</si>
  <si>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</si>
  <si>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</si>
  <si>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</si>
  <si>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</si>
  <si>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</si>
  <si>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</si>
  <si>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</si>
  <si>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</si>
  <si>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</si>
  <si>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</si>
  <si>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</si>
  <si>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</si>
  <si>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</si>
  <si>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</si>
  <si>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</si>
  <si>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</si>
  <si>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</si>
  <si>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</si>
  <si>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</si>
  <si>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</si>
  <si>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</si>
  <si>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</si>
  <si>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</si>
  <si>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</si>
  <si>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</si>
  <si>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</si>
  <si>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</si>
  <si>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</si>
  <si>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</si>
  <si>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</si>
  <si>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</si>
  <si>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</si>
  <si>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</si>
  <si>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</si>
  <si>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</si>
  <si>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</si>
  <si>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</si>
  <si>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</si>
  <si>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</si>
  <si>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</si>
  <si>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</si>
  <si>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</si>
  <si>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</si>
  <si>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</si>
  <si>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</si>
  <si>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</si>
  <si>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</si>
  <si>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</si>
  <si>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</si>
  <si>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</si>
  <si>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</si>
  <si>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</si>
  <si>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</si>
  <si>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</si>
  <si>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</si>
  <si>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</si>
  <si>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</si>
  <si>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</si>
  <si>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</si>
  <si>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</si>
  <si>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</si>
  <si>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</si>
  <si>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</si>
  <si>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</si>
  <si>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</si>
  <si>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</si>
  <si>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</si>
  <si>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</si>
  <si>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</si>
  <si>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</si>
  <si>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</si>
  <si>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</si>
  <si>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</si>
  <si>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</si>
  <si>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</si>
  <si>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</si>
  <si>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</si>
  <si>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</si>
  <si>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</si>
  <si>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</si>
  <si>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</si>
  <si>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</si>
  <si>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</si>
  <si>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</si>
  <si>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</si>
  <si>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</si>
  <si>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</si>
  <si>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</si>
  <si>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</si>
  <si>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</si>
  <si>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</si>
  <si>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</si>
  <si>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</si>
  <si>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</si>
  <si>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</si>
  <si>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</si>
  <si>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</si>
  <si>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</si>
  <si>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</si>
  <si>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</si>
  <si>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</si>
  <si>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</si>
  <si>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</si>
  <si>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</si>
  <si>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</si>
  <si>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</si>
  <si>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</si>
  <si>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</si>
  <si>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</si>
  <si>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</si>
  <si>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</si>
  <si>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</si>
  <si>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</si>
  <si>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</si>
  <si>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</si>
  <si>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</si>
  <si>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</si>
  <si>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</si>
  <si>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</si>
  <si>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</si>
  <si>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</si>
  <si>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</si>
  <si>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</si>
  <si>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</si>
  <si>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</si>
  <si>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</si>
  <si>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</si>
  <si>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</si>
  <si>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</si>
  <si>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</si>
  <si>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</si>
  <si>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</si>
  <si>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</si>
  <si>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</si>
  <si>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</si>
  <si>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</si>
  <si>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</si>
  <si>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</si>
  <si>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</si>
  <si>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</si>
  <si>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</si>
  <si>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</si>
  <si>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</si>
  <si>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</si>
  <si>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</si>
  <si>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</si>
  <si>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</si>
  <si>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</si>
  <si>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</si>
  <si>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</si>
  <si>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</si>
  <si>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</si>
  <si>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</si>
  <si>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</si>
  <si>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</si>
  <si>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</si>
  <si>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</si>
  <si>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</si>
  <si>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</si>
  <si>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</si>
  <si>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</si>
  <si>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</si>
  <si>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</si>
  <si>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</si>
  <si>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</si>
  <si>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</si>
  <si>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</si>
  <si>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</si>
  <si>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</si>
  <si>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</si>
  <si>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</si>
  <si>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</si>
  <si>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</si>
  <si>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</si>
  <si>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</si>
  <si>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</si>
  <si>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</si>
  <si>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</si>
  <si>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</si>
  <si>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</si>
  <si>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</si>
  <si>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</si>
  <si>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</si>
  <si>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</si>
  <si>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</si>
  <si>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</si>
  <si>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</si>
  <si>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</si>
  <si>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</si>
  <si>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</si>
  <si>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</si>
  <si>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</si>
  <si>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</si>
  <si>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</si>
  <si>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</si>
  <si>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</si>
  <si>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</si>
  <si>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</si>
  <si>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</si>
  <si>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</si>
  <si>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</si>
  <si>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</si>
  <si>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</si>
  <si>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</si>
  <si>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</si>
  <si>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</si>
  <si>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</si>
  <si>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</si>
  <si>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</si>
  <si>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</si>
  <si>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</si>
  <si>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</si>
  <si>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</si>
  <si>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</si>
  <si>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</si>
  <si>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</si>
  <si>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</si>
  <si>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</si>
  <si>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</si>
  <si>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</si>
  <si>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</si>
  <si>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</si>
  <si>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</si>
  <si>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</si>
  <si>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</si>
  <si>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</si>
  <si>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</si>
  <si>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</si>
  <si>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</si>
  <si>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</si>
  <si>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</si>
  <si>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</si>
  <si>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</si>
  <si>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</si>
  <si>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</si>
  <si>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</si>
  <si>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</si>
  <si>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</si>
  <si>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</si>
  <si>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</si>
  <si>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</si>
  <si>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</si>
  <si>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</si>
  <si>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</si>
  <si>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</si>
  <si>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</si>
  <si>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</si>
  <si>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</si>
  <si>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</si>
  <si>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</si>
  <si>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</si>
  <si>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</si>
  <si>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</si>
  <si>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</si>
  <si>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</si>
  <si>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</si>
  <si>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</si>
  <si>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</si>
  <si>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</si>
  <si>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</si>
  <si>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</si>
  <si>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</si>
  <si>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</si>
  <si>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</si>
  <si>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</si>
  <si>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</si>
  <si>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</si>
  <si>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</si>
  <si>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</si>
  <si>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</si>
  <si>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</si>
  <si>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</si>
  <si>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</si>
  <si>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</si>
  <si>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</si>
  <si>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</si>
  <si>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</si>
  <si>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</si>
  <si>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</si>
  <si>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</si>
  <si>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</si>
  <si>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</si>
  <si>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</si>
  <si>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</si>
  <si>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</si>
  <si>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</si>
  <si>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</si>
  <si>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</si>
  <si>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</si>
  <si>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</si>
  <si>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</si>
  <si>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</si>
  <si>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</si>
  <si>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</si>
  <si>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</si>
  <si>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</si>
  <si>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</si>
  <si>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</si>
  <si>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</si>
  <si>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</si>
  <si>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</si>
  <si>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</si>
  <si>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</si>
  <si>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</si>
  <si>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</si>
  <si>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</si>
  <si>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</si>
  <si>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</si>
  <si>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</si>
  <si>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</si>
  <si>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</si>
  <si>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</si>
  <si>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</si>
  <si>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</si>
  <si>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</si>
  <si>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</si>
  <si>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</si>
  <si>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</si>
  <si>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</si>
  <si>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</si>
  <si>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</si>
  <si>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</si>
  <si>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</si>
  <si>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</si>
  <si>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</si>
  <si>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</si>
  <si>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</si>
  <si>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</si>
  <si>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</si>
  <si>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</si>
  <si>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</si>
  <si>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</si>
  <si>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</si>
  <si>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</si>
  <si>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</si>
  <si>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</si>
  <si>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</si>
  <si>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</si>
  <si>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</si>
  <si>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</si>
  <si>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</si>
  <si>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</si>
  <si>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</si>
  <si>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</si>
  <si>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</si>
  <si>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</si>
  <si>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</si>
  <si>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</si>
  <si>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</si>
  <si>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</si>
  <si>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</si>
  <si>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</si>
  <si>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</si>
  <si>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</si>
  <si>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</si>
  <si>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</si>
  <si>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</si>
  <si>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</si>
  <si>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</si>
  <si>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</si>
  <si>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</si>
  <si>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</si>
  <si>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</si>
  <si>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</si>
  <si>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</si>
  <si>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</si>
  <si>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</si>
  <si>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</si>
  <si>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</si>
  <si>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</si>
  <si>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</si>
  <si>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</si>
  <si>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</si>
  <si>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</si>
  <si>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</si>
  <si>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</si>
  <si>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</si>
  <si>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</si>
  <si>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</si>
  <si>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</si>
  <si>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</si>
  <si>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</si>
  <si>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</si>
  <si>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</si>
  <si>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</si>
  <si>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</si>
  <si>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</si>
  <si>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</si>
  <si>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</si>
  <si>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</si>
  <si>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</si>
  <si>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</si>
  <si>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</si>
  <si>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</si>
  <si>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</si>
  <si>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</si>
  <si>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</si>
  <si>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</si>
  <si>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</si>
  <si>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</si>
  <si>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</si>
  <si>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</si>
  <si>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</si>
  <si>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</si>
  <si>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</si>
  <si>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</si>
  <si>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</si>
  <si>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</si>
  <si>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</si>
  <si>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</si>
  <si>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</si>
  <si>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</si>
  <si>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</si>
  <si>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</si>
  <si>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</si>
  <si>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</si>
  <si>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</si>
  <si>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</si>
  <si>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</si>
  <si>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</si>
  <si>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</si>
  <si>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</si>
  <si>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</si>
  <si>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</si>
  <si>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</si>
  <si>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</si>
  <si>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</si>
  <si>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</si>
  <si>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</si>
  <si>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</si>
  <si>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</si>
  <si>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</si>
  <si>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</si>
  <si>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</si>
  <si>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</si>
  <si>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</si>
  <si>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</si>
  <si>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</si>
  <si>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</si>
  <si>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</si>
  <si>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</si>
  <si>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</si>
  <si>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</si>
  <si>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</si>
  <si>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</si>
  <si>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</si>
  <si>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</si>
  <si>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</si>
  <si>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</si>
  <si>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</si>
  <si>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</si>
  <si>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</si>
  <si>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</si>
  <si>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</si>
  <si>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</si>
  <si>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</si>
  <si>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</si>
  <si>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</si>
  <si>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</si>
  <si>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</si>
  <si>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</si>
  <si>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</si>
  <si>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</si>
  <si>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</si>
  <si>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</si>
  <si>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</si>
  <si>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</si>
  <si>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</si>
  <si>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</si>
  <si>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</si>
  <si>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</si>
  <si>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</si>
  <si>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</si>
  <si>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</si>
  <si>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</si>
  <si>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</si>
  <si>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</si>
  <si>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</si>
  <si>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</si>
  <si>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</si>
  <si>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</si>
  <si>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</si>
  <si>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</si>
  <si>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</si>
  <si>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</si>
  <si>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</si>
  <si>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</si>
  <si>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</si>
  <si>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</si>
  <si>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</si>
  <si>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</si>
  <si>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</si>
  <si>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</si>
  <si>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</si>
  <si>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</si>
  <si>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</si>
  <si>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</si>
  <si>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</si>
  <si>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</si>
  <si>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</si>
  <si>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</si>
  <si>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</si>
  <si>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</si>
  <si>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</si>
  <si>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</si>
  <si>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</si>
  <si>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</si>
  <si>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</si>
  <si>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</si>
  <si>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</si>
  <si>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</si>
  <si>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</si>
  <si>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</si>
  <si>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</si>
  <si>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</si>
  <si>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</si>
  <si>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</si>
  <si>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</si>
  <si>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</si>
  <si>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</si>
  <si>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</si>
  <si>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</si>
  <si>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</si>
  <si>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</si>
  <si>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</si>
  <si>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</si>
  <si>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</si>
  <si>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</si>
  <si>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</si>
  <si>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</si>
  <si>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</si>
  <si>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</si>
  <si>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</si>
  <si>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</si>
  <si>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</si>
  <si>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</si>
  <si>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</si>
  <si>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</si>
  <si>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</si>
  <si>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</si>
  <si>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</si>
  <si>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</si>
  <si>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</si>
  <si>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</si>
  <si>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</si>
  <si>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</si>
  <si>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</si>
  <si>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</si>
  <si>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</si>
  <si>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</si>
  <si>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</si>
  <si>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</si>
  <si>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</si>
  <si>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</si>
  <si>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</si>
  <si>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</si>
  <si>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</si>
  <si>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</si>
  <si>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</si>
  <si>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</si>
  <si>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</si>
  <si>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</si>
  <si>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</si>
  <si>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</si>
  <si>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</si>
  <si>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</si>
  <si>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</si>
  <si>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</si>
  <si>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</si>
  <si>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</si>
  <si>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</si>
  <si>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</si>
  <si>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</si>
  <si>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</si>
  <si>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</si>
  <si>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</si>
  <si>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</si>
  <si>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</si>
  <si>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</si>
  <si>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</si>
  <si>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</si>
  <si>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</si>
  <si>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</si>
  <si>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</si>
  <si>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</si>
  <si>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</si>
  <si>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</si>
  <si>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</si>
  <si>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</si>
  <si>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</si>
  <si>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</si>
  <si>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</si>
  <si>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</si>
  <si>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</si>
  <si>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</si>
  <si>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</si>
  <si>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</si>
  <si>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</si>
  <si>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</si>
  <si>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</si>
  <si>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</si>
  <si>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</si>
  <si>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</si>
  <si>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</si>
  <si>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</si>
  <si>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</si>
  <si>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</si>
  <si>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</si>
  <si>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</si>
  <si>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</si>
  <si>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</si>
  <si>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</si>
  <si>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</si>
  <si>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</si>
  <si>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</si>
  <si>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</si>
  <si>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</si>
  <si>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</si>
  <si>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</si>
  <si>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</si>
  <si>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</si>
  <si>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</si>
  <si>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</si>
  <si>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</si>
  <si>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</si>
  <si>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</si>
  <si>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</si>
  <si>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</si>
  <si>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</si>
  <si>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</si>
  <si>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</si>
  <si>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</si>
  <si>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</si>
  <si>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</si>
  <si>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</si>
  <si>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</si>
  <si>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</si>
  <si>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</si>
  <si>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</si>
  <si>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</si>
  <si>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</si>
  <si>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</si>
  <si>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</si>
  <si>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</si>
  <si>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</si>
  <si>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</si>
  <si>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</si>
  <si>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</si>
  <si>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</si>
  <si>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</si>
  <si>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</si>
  <si>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</si>
  <si>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</si>
  <si>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</si>
  <si>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</si>
  <si>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</si>
  <si>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</si>
  <si>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</si>
  <si>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</si>
  <si>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</si>
  <si>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</si>
  <si>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</si>
  <si>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</si>
  <si>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</si>
  <si>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</si>
  <si>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</si>
  <si>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</si>
  <si>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</si>
  <si>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</si>
  <si>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</si>
  <si>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</si>
  <si>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</si>
  <si>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</si>
  <si>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</si>
  <si>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</si>
  <si>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</si>
  <si>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</si>
  <si>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</si>
  <si>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</si>
  <si>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</si>
  <si>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</si>
  <si>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</si>
  <si>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</si>
  <si>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</si>
  <si>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</si>
  <si>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</si>
  <si>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</si>
  <si>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</si>
  <si>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</si>
  <si>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</si>
  <si>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</si>
  <si>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</si>
  <si>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</si>
  <si>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</si>
  <si>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</si>
  <si>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</si>
  <si>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</si>
  <si>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</si>
  <si>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</si>
  <si>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</si>
  <si>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</si>
  <si>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</si>
  <si>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</si>
  <si>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</si>
  <si>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</si>
  <si>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</si>
  <si>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</si>
  <si>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</si>
  <si>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</si>
  <si>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</si>
  <si>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</si>
  <si>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</si>
  <si>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</si>
  <si>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</si>
  <si>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</si>
  <si>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</si>
  <si>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</si>
  <si>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</si>
  <si>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</si>
  <si>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</si>
  <si>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</si>
  <si>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</si>
  <si>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</si>
  <si>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</si>
  <si>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</si>
  <si>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</si>
  <si>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</si>
  <si>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</si>
  <si>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</si>
  <si>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</si>
  <si>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</si>
  <si>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</si>
  <si>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</si>
  <si>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</si>
  <si>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</si>
  <si>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</si>
  <si>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</si>
  <si>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</si>
  <si>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</si>
  <si>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</si>
  <si>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</si>
  <si>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</si>
  <si>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</si>
  <si>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</si>
  <si>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</si>
  <si>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</si>
  <si>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</si>
  <si>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</si>
  <si>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</si>
  <si>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</si>
  <si>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</si>
  <si>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</si>
  <si>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</si>
  <si>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</si>
  <si>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</si>
  <si>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</si>
  <si>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</si>
  <si>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</si>
  <si>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</si>
  <si>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</si>
  <si>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</si>
  <si>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</si>
  <si>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</si>
  <si>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</si>
  <si>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</si>
  <si>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</si>
  <si>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</si>
  <si>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</si>
  <si>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</si>
  <si>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</si>
  <si>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</si>
  <si>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</si>
  <si>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</si>
  <si>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</si>
  <si>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</si>
  <si>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</si>
  <si>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</si>
  <si>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</si>
  <si>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</si>
  <si>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</si>
  <si>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</si>
  <si>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</si>
  <si>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</si>
  <si>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</si>
  <si>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</si>
  <si>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</si>
  <si>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</si>
  <si>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</si>
  <si>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</si>
  <si>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</si>
  <si>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</si>
  <si>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</si>
  <si>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</si>
  <si>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</si>
  <si>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</si>
  <si>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</si>
  <si>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</si>
  <si>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</si>
  <si>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</si>
  <si>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</si>
  <si>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</si>
  <si>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</si>
  <si>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</si>
  <si>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</si>
  <si>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</si>
  <si>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</si>
  <si>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</si>
  <si>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</si>
  <si>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</si>
  <si>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</si>
  <si>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</si>
  <si>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</si>
  <si>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</si>
  <si>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</si>
  <si>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</si>
  <si>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</si>
  <si>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</si>
  <si>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</si>
  <si>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</si>
  <si>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</si>
  <si>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</si>
  <si>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</si>
  <si>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</si>
  <si>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</si>
  <si>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</si>
  <si>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</si>
  <si>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</si>
  <si>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</si>
  <si>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</si>
  <si>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</si>
  <si>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</si>
  <si>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</si>
  <si>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</si>
  <si>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</si>
  <si>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</si>
  <si>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</si>
  <si>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</si>
  <si>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</si>
  <si>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</si>
  <si>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</si>
  <si>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</si>
  <si>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</si>
  <si>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</si>
  <si>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</si>
  <si>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</si>
  <si>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</si>
  <si>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</si>
  <si>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</si>
  <si>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</si>
  <si>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</si>
  <si>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</si>
  <si>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</si>
  <si>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</si>
  <si>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</si>
  <si>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</si>
  <si>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</si>
  <si>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</si>
  <si>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</si>
  <si>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</si>
  <si>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</si>
  <si>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</si>
  <si>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</si>
  <si>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</si>
  <si>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</si>
  <si>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</si>
  <si>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</si>
  <si>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</si>
  <si>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</si>
  <si>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</si>
  <si>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</si>
  <si>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</si>
  <si>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</si>
  <si>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</si>
  <si>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</si>
  <si>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</si>
  <si>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</si>
  <si>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</si>
  <si>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</si>
  <si>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</si>
  <si>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</si>
  <si>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</si>
  <si>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</si>
  <si>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</si>
  <si>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</si>
  <si>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</si>
  <si>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</si>
  <si>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</si>
  <si>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</si>
  <si>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</si>
  <si>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</si>
  <si>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</si>
  <si>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</si>
  <si>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</si>
  <si>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</si>
  <si>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</si>
  <si>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</si>
  <si>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</si>
  <si>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</si>
  <si>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</si>
  <si>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</si>
  <si>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</si>
  <si>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</si>
  <si>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</si>
  <si>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</si>
  <si>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</si>
  <si>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</si>
  <si>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</si>
  <si>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</si>
  <si>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</si>
  <si>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</si>
  <si>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</si>
  <si>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</si>
  <si>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</si>
  <si>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</si>
  <si>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</si>
  <si>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</si>
  <si>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</si>
  <si>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</si>
  <si>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</si>
  <si>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</si>
  <si>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</si>
  <si>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</si>
  <si>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</si>
  <si>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</si>
  <si>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</si>
  <si>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</si>
  <si>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</si>
  <si>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</si>
  <si>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</si>
  <si>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</si>
  <si>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</si>
  <si>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</si>
  <si>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</si>
  <si>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</si>
  <si>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</si>
  <si>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</si>
  <si>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</si>
  <si>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</si>
  <si>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</si>
  <si>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</si>
  <si>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</si>
  <si>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</si>
  <si>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</si>
  <si>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</si>
  <si>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</si>
  <si>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</si>
  <si>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</si>
  <si>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</si>
  <si>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</si>
  <si>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</si>
  <si>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</si>
  <si>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</si>
  <si>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</si>
  <si>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</si>
  <si>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</si>
  <si>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</si>
  <si>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</si>
  <si>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</si>
  <si>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</si>
  <si>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</si>
  <si>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</si>
  <si>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</si>
  <si>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</si>
  <si>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</si>
  <si>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</si>
  <si>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</si>
  <si>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</si>
  <si>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</si>
  <si>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</si>
  <si>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</si>
  <si>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</si>
  <si>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</si>
  <si>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</si>
  <si>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</si>
  <si>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</si>
  <si>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</si>
  <si>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</si>
  <si>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</si>
  <si>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</si>
  <si>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</si>
  <si>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</si>
  <si>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</si>
  <si>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</si>
  <si>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</si>
  <si>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</si>
  <si>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</si>
  <si>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</si>
  <si>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</si>
  <si>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</si>
  <si>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</si>
  <si>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</si>
  <si>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</si>
  <si>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</si>
  <si>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</si>
  <si>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</si>
  <si>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</si>
  <si>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</si>
  <si>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</si>
  <si>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</si>
  <si>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</si>
  <si>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</si>
  <si>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</si>
  <si>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</si>
  <si>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</si>
  <si>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</si>
  <si>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</si>
  <si>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</si>
  <si>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</si>
  <si>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</si>
  <si>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</si>
  <si>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</si>
  <si>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</si>
  <si>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</si>
  <si>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</si>
  <si>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</si>
  <si>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</si>
  <si>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</si>
  <si>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</si>
  <si>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</si>
  <si>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</si>
  <si>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</si>
  <si>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</si>
  <si>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</si>
  <si>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</si>
  <si>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</si>
  <si>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</si>
  <si>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</si>
  <si>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</si>
  <si>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</si>
  <si>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</si>
  <si>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</si>
  <si>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</si>
  <si>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</si>
  <si>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</si>
  <si>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</si>
  <si>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</si>
  <si>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</si>
  <si>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</si>
  <si>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</si>
  <si>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</si>
  <si>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</si>
  <si>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</si>
  <si>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</si>
  <si>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</si>
  <si>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</si>
  <si>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</si>
  <si>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</si>
  <si>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</si>
  <si>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</si>
  <si>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</si>
  <si>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</si>
  <si>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</si>
  <si>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</si>
  <si>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</si>
  <si>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</si>
  <si>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</si>
  <si>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</si>
  <si>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</si>
  <si>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</si>
  <si>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</si>
  <si>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</si>
  <si>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</si>
  <si>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</si>
  <si>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</si>
  <si>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</si>
  <si>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</si>
  <si>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</si>
  <si>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</si>
  <si>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</si>
  <si>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</si>
  <si>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</si>
  <si>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</si>
  <si>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</si>
  <si>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</si>
  <si>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</si>
  <si>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</si>
  <si>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</si>
  <si>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</si>
  <si>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</si>
  <si>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</si>
  <si>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</si>
  <si>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</si>
  <si>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</si>
  <si>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</si>
  <si>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</si>
  <si>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</si>
  <si>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</si>
  <si>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</si>
  <si>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</si>
  <si>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</si>
  <si>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</si>
  <si>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</si>
  <si>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</si>
  <si>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</si>
  <si>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</si>
  <si>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</si>
  <si>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</si>
  <si>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</si>
  <si>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</si>
  <si>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</si>
  <si>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</si>
  <si>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</si>
  <si>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</si>
  <si>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</si>
  <si>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</si>
  <si>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</si>
  <si>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</si>
  <si>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</si>
  <si>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</si>
  <si>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</si>
  <si>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</si>
  <si>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</si>
  <si>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</si>
  <si>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</si>
  <si>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</si>
  <si>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</si>
  <si>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</si>
  <si>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</si>
  <si>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</si>
  <si>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</si>
  <si>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</si>
  <si>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</si>
  <si>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</si>
  <si>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</si>
  <si>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</si>
  <si>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</si>
  <si>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</si>
  <si>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</si>
  <si>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</si>
  <si>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</si>
  <si>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</si>
  <si>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</si>
  <si>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</si>
  <si>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</si>
  <si>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</si>
  <si>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</si>
  <si>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</si>
  <si>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</si>
  <si>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</si>
  <si>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</si>
  <si>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</si>
  <si>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</si>
  <si>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</si>
  <si>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</si>
  <si>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</si>
  <si>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</si>
  <si>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</si>
  <si>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</si>
  <si>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</si>
  <si>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</si>
  <si>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</si>
  <si>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</si>
  <si>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</si>
  <si>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</si>
  <si>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</si>
  <si>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</si>
  <si>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</si>
  <si>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</si>
  <si>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</si>
  <si>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</si>
  <si>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</si>
  <si>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</si>
  <si>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</si>
  <si>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</si>
  <si>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</si>
  <si>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</si>
  <si>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</si>
  <si>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</si>
  <si>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</si>
  <si>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</si>
  <si>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</si>
  <si>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</si>
  <si>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</si>
  <si>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</si>
  <si>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</si>
  <si>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</si>
  <si>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</si>
  <si>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</si>
  <si>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</si>
  <si>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</si>
  <si>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</si>
  <si>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</si>
  <si>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</si>
  <si>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</si>
  <si>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</si>
  <si>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</si>
  <si>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</si>
  <si>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</si>
  <si>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</si>
  <si>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</si>
  <si>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</si>
  <si>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</si>
  <si>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</si>
  <si>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</si>
  <si>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</si>
  <si>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</si>
  <si>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</si>
  <si>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</si>
  <si>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</si>
  <si>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</si>
  <si>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</si>
  <si>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</si>
  <si>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</si>
  <si>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</si>
  <si>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</si>
  <si>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</si>
  <si>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</si>
  <si>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</si>
  <si>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</si>
  <si>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</si>
  <si>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</si>
  <si>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</si>
  <si>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</si>
  <si>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</si>
  <si>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</si>
  <si>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</si>
  <si>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</si>
  <si>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</si>
  <si>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</si>
  <si>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</si>
  <si>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</si>
  <si>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</si>
  <si>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</si>
  <si>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</si>
  <si>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</si>
  <si>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</si>
  <si>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</si>
  <si>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</si>
  <si>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</si>
  <si>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</si>
  <si>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</si>
  <si>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</si>
  <si>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</si>
  <si>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</si>
  <si>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</si>
  <si>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</si>
  <si>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</si>
  <si>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</si>
  <si>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</si>
  <si>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</si>
  <si>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</si>
  <si>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</si>
  <si>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</si>
  <si>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</si>
  <si>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</si>
  <si>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</si>
  <si>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</si>
  <si>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</si>
  <si>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</si>
  <si>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</si>
  <si>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</si>
  <si>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</si>
  <si>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</si>
  <si>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</si>
  <si>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</si>
  <si>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</si>
  <si>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</si>
  <si>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</si>
  <si>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</si>
  <si>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</si>
  <si>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</si>
  <si>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</si>
  <si>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</si>
  <si>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</si>
  <si>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</si>
  <si>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</si>
  <si>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</si>
  <si>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</si>
  <si>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</si>
  <si>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</si>
  <si>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</si>
  <si>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</si>
  <si>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</si>
  <si>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</si>
  <si>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</si>
  <si>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</si>
  <si>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</si>
  <si>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</si>
  <si>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</si>
  <si>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</si>
  <si>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</si>
  <si>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</si>
  <si>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</si>
  <si>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</si>
  <si>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</si>
  <si>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</si>
  <si>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</si>
  <si>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</si>
  <si>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</si>
  <si>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</si>
  <si>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</si>
  <si>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</si>
  <si>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</si>
  <si>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</si>
  <si>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</si>
  <si>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</si>
  <si>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</si>
  <si>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</si>
  <si>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</si>
  <si>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</si>
  <si>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</si>
  <si>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</si>
  <si>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</si>
  <si>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</si>
  <si>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</si>
  <si>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</si>
  <si>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</si>
  <si>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</si>
  <si>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</si>
  <si>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</si>
  <si>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</si>
  <si>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</si>
  <si>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</si>
  <si>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</si>
  <si>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</si>
  <si>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</si>
  <si>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</si>
  <si>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</si>
  <si>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</si>
  <si>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</si>
  <si>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</si>
  <si>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</si>
  <si>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</si>
  <si>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</si>
  <si>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</si>
  <si>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</si>
  <si>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</si>
  <si>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</si>
  <si>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</si>
  <si>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</si>
  <si>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</si>
  <si>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</si>
  <si>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</si>
  <si>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</si>
  <si>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</si>
  <si>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</si>
  <si>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</si>
  <si>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</si>
  <si>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</si>
  <si>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</si>
  <si>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</si>
  <si>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</si>
  <si>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</si>
  <si>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</si>
  <si>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</si>
  <si>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</si>
  <si>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</si>
  <si>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</si>
  <si>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</si>
  <si>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</si>
  <si>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</si>
  <si>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</si>
  <si>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</si>
  <si>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</si>
  <si>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</si>
  <si>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</si>
  <si>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</si>
  <si>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</si>
  <si>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</si>
  <si>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</si>
  <si>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</si>
  <si>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</si>
  <si>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</si>
  <si>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</si>
  <si>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</si>
  <si>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</si>
  <si>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</si>
  <si>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</si>
  <si>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</si>
  <si>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</si>
  <si>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</si>
  <si>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</si>
  <si>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</si>
  <si>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</si>
  <si>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</si>
  <si>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</si>
  <si>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</si>
  <si>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</si>
  <si>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</si>
  <si>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</si>
  <si>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</si>
  <si>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</si>
  <si>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</si>
  <si>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</si>
  <si>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</si>
  <si>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</si>
  <si>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</si>
  <si>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</si>
  <si>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</si>
  <si>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</si>
  <si>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</si>
  <si>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</si>
  <si>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</si>
  <si>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</si>
  <si>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</si>
  <si>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</si>
  <si>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</si>
  <si>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</si>
  <si>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</si>
  <si>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</si>
  <si>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</si>
  <si>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</si>
  <si>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</si>
  <si>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</si>
  <si>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</si>
  <si>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</si>
  <si>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</si>
  <si>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</si>
  <si>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</si>
  <si>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</si>
  <si>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</si>
  <si>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</si>
  <si>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</si>
  <si>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</si>
  <si>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</si>
  <si>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</si>
  <si>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</si>
  <si>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</si>
  <si>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</si>
  <si>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</si>
  <si>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</si>
  <si>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</si>
  <si>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</si>
  <si>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</si>
  <si>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</si>
  <si>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</si>
  <si>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</si>
  <si>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</si>
  <si>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</si>
  <si>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</si>
  <si>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</si>
  <si>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</si>
  <si>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</si>
  <si>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</si>
  <si>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</si>
  <si>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</si>
  <si>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</si>
  <si>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</si>
  <si>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</si>
  <si>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</si>
  <si>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</si>
  <si>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</si>
  <si>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</si>
  <si>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</si>
  <si>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</si>
  <si>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</si>
  <si>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</si>
  <si>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</si>
  <si>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</si>
  <si>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</si>
  <si>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</si>
  <si>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</si>
  <si>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</si>
  <si>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</si>
  <si>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</si>
  <si>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</si>
  <si>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</si>
  <si>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</si>
  <si>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</si>
  <si>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</si>
  <si>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</si>
  <si>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</si>
  <si>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</si>
  <si>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</si>
  <si>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</si>
  <si>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</si>
  <si>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</si>
  <si>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</si>
  <si>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</si>
  <si>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</si>
  <si>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</si>
  <si>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</si>
  <si>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</si>
  <si>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</si>
  <si>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</si>
  <si>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</si>
  <si>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</si>
  <si>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</si>
  <si>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</si>
  <si>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</si>
  <si>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</si>
  <si>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</si>
  <si>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</si>
  <si>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</si>
  <si>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</si>
  <si>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</si>
  <si>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</si>
  <si>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</si>
  <si>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</si>
  <si>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</si>
  <si>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</si>
  <si>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</si>
  <si>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</si>
  <si>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</si>
  <si>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</si>
  <si>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</si>
  <si>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</si>
  <si>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</si>
  <si>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</si>
  <si>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</si>
  <si>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</si>
  <si>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</si>
  <si>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</si>
  <si>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</si>
  <si>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</si>
  <si>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</si>
  <si>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</si>
  <si>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</si>
  <si>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</si>
  <si>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</si>
  <si>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</si>
  <si>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</si>
  <si>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</si>
  <si>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</si>
  <si>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</si>
  <si>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</si>
  <si>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</si>
  <si>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</si>
  <si>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</si>
  <si>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</si>
  <si>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</si>
  <si>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</si>
  <si>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</si>
  <si>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</si>
  <si>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</si>
  <si>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</si>
  <si>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</si>
  <si>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</si>
  <si>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</si>
  <si>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</si>
  <si>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</si>
  <si>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</si>
  <si>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</si>
  <si>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</si>
  <si>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</si>
  <si>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</si>
  <si>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</si>
  <si>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</si>
  <si>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</si>
  <si>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</si>
  <si>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</si>
  <si>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</si>
  <si>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</si>
  <si>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</si>
  <si>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</si>
  <si>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</si>
  <si>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</si>
  <si>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</si>
  <si>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</si>
  <si>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</si>
  <si>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</si>
  <si>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</si>
  <si>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</si>
  <si>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</si>
  <si>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</si>
  <si>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</si>
  <si>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</si>
  <si>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</si>
  <si>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</si>
  <si>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</si>
  <si>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</si>
  <si>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</si>
  <si>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</si>
  <si>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</si>
  <si>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</si>
  <si>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</si>
  <si>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</si>
  <si>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</si>
  <si>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</si>
  <si>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</si>
  <si>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</si>
  <si>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</si>
  <si>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</si>
  <si>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</si>
  <si>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</si>
  <si>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</si>
  <si>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</si>
  <si>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</si>
  <si>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</si>
  <si>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</si>
  <si>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</si>
  <si>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</si>
  <si>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</si>
  <si>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</si>
  <si>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</si>
  <si>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</si>
  <si>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</si>
  <si>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</si>
  <si>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</si>
  <si>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</si>
  <si>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</si>
  <si>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</si>
  <si>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</si>
  <si>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</si>
  <si>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</si>
  <si>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</si>
  <si>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</si>
  <si>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</si>
  <si>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</si>
  <si>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</si>
  <si>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</si>
  <si>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</si>
  <si>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</si>
  <si>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</si>
  <si>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</si>
  <si>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</si>
  <si>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</si>
  <si>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</si>
  <si>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</si>
  <si>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</si>
  <si>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</si>
  <si>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</si>
  <si>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</si>
  <si>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</si>
  <si>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</si>
  <si>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</si>
  <si>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</si>
  <si>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</si>
  <si>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</si>
  <si>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</si>
  <si>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</si>
  <si>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</si>
  <si>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</si>
  <si>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</si>
  <si>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</si>
  <si>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</si>
  <si>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</si>
  <si>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</si>
  <si>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</si>
  <si>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</si>
  <si>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</si>
  <si>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</si>
  <si>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</si>
  <si>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</si>
  <si>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</si>
  <si>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</si>
  <si>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</si>
  <si>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</si>
  <si>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</si>
  <si>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</si>
  <si>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</si>
  <si>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</si>
  <si>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</si>
  <si>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</si>
  <si>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</si>
  <si>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</si>
  <si>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</si>
  <si>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</si>
  <si>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</si>
  <si>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</si>
  <si>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</si>
  <si>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</si>
  <si>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</si>
  <si>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</si>
  <si>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</si>
  <si>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</si>
  <si>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</si>
  <si>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</si>
  <si>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</si>
  <si>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</si>
  <si>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</si>
  <si>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</si>
  <si>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</si>
  <si>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</si>
  <si>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</si>
  <si>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</si>
  <si>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</si>
  <si>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</si>
  <si>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</si>
  <si>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</si>
  <si>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</si>
  <si>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</si>
  <si>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</si>
  <si>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</si>
  <si>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</si>
  <si>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</si>
  <si>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</si>
  <si>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</si>
  <si>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</si>
  <si>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</si>
  <si>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</si>
  <si>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</si>
  <si>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</si>
  <si>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</si>
  <si>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</si>
  <si>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</si>
  <si>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</si>
  <si>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</si>
  <si>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</si>
  <si>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</si>
  <si>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</si>
  <si>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</si>
  <si>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</si>
  <si>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</si>
  <si>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</si>
  <si>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</si>
  <si>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</si>
  <si>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</si>
  <si>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</si>
  <si>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</si>
  <si>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</si>
  <si>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</si>
  <si>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</si>
  <si>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</si>
  <si>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</si>
  <si>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</si>
  <si>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</si>
  <si>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</si>
  <si>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</si>
  <si>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</si>
  <si>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</si>
  <si>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</si>
  <si>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</si>
  <si>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</si>
  <si>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</si>
  <si>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</si>
  <si>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</si>
  <si>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</si>
  <si>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</si>
  <si>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</si>
  <si>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</si>
  <si>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</si>
  <si>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</si>
  <si>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</si>
  <si>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</si>
  <si>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</si>
  <si>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</si>
  <si>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</si>
  <si>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</si>
  <si>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</si>
  <si>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</si>
  <si>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</si>
  <si>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</si>
  <si>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</si>
  <si>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</si>
  <si>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</si>
  <si>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</si>
  <si>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</si>
  <si>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</si>
  <si>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</si>
  <si>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</si>
  <si>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</si>
  <si>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</si>
  <si>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</si>
  <si>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</si>
  <si>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</si>
  <si>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</si>
  <si>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</si>
  <si>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</si>
  <si>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</si>
  <si>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</si>
  <si>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</si>
  <si>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</si>
  <si>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</si>
  <si>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</si>
  <si>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</si>
  <si>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</si>
  <si>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</si>
  <si>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</si>
  <si>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</si>
  <si>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</si>
  <si>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</si>
  <si>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</si>
  <si>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</si>
  <si>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</si>
  <si>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</si>
  <si>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</si>
  <si>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</si>
  <si>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</si>
  <si>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</si>
  <si>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</si>
  <si>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</si>
  <si>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</si>
  <si>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</si>
  <si>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</si>
  <si>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</si>
  <si>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</si>
  <si>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</si>
  <si>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</si>
  <si>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</si>
  <si>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</si>
  <si>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</si>
  <si>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</si>
  <si>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</si>
  <si>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</si>
  <si>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</si>
  <si>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</si>
  <si>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</si>
  <si>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</si>
  <si>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</si>
  <si>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</si>
  <si>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</si>
  <si>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</si>
  <si>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</si>
  <si>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</si>
  <si>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</si>
  <si>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</si>
  <si>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</si>
  <si>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</si>
  <si>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</si>
  <si>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</si>
  <si>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</si>
  <si>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</si>
  <si>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</si>
  <si>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</si>
  <si>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</si>
  <si>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</si>
  <si>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</si>
  <si>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</si>
  <si>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</si>
  <si>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</si>
  <si>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</si>
  <si>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</si>
  <si>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</si>
  <si>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</si>
  <si>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</si>
  <si>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</si>
  <si>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</si>
  <si>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</si>
  <si>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</si>
  <si>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</si>
  <si>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</si>
  <si>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</si>
  <si>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</si>
  <si>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</si>
  <si>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</si>
  <si>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</si>
  <si>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</si>
  <si>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</si>
  <si>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</si>
  <si>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</si>
  <si>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</si>
  <si>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</si>
  <si>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</si>
  <si>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</si>
  <si>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</si>
  <si>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</si>
  <si>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</si>
  <si>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</si>
  <si>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</si>
  <si>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</si>
  <si>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</si>
  <si>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</si>
  <si>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</si>
  <si>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</si>
  <si>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</si>
  <si>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</si>
  <si>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</si>
  <si>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</si>
  <si>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</si>
  <si>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</si>
  <si>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</si>
  <si>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</si>
  <si>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</si>
  <si>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</si>
  <si>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</si>
  <si>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</si>
  <si>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</si>
  <si>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</si>
  <si>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</si>
  <si>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</si>
  <si>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</si>
  <si>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</si>
  <si>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</si>
  <si>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</si>
  <si>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</si>
  <si>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</si>
  <si>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</si>
  <si>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</si>
  <si>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</si>
  <si>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</si>
  <si>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</si>
  <si>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</si>
  <si>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</si>
  <si>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</si>
  <si>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</si>
  <si>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</si>
  <si>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</si>
  <si>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</si>
  <si>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</si>
  <si>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</si>
  <si>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</si>
  <si>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</si>
  <si>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</si>
  <si>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</si>
  <si>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</si>
  <si>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</si>
  <si>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</si>
  <si>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</si>
  <si>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</si>
  <si>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</si>
  <si>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</si>
  <si>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</si>
  <si>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</si>
  <si>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</si>
  <si>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</si>
  <si>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</si>
  <si>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</si>
  <si>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</si>
  <si>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</si>
  <si>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</si>
  <si>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</si>
  <si>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</si>
  <si>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</si>
  <si>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</si>
  <si>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</si>
  <si>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</si>
  <si>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</si>
  <si>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</si>
  <si>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</si>
  <si>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</si>
  <si>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</si>
  <si>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</si>
  <si>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</si>
  <si>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</si>
  <si>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</si>
  <si>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</si>
  <si>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</si>
  <si>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</si>
  <si>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</si>
  <si>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</si>
  <si>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</si>
  <si>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</si>
  <si>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</si>
  <si>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</si>
  <si>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</si>
  <si>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</si>
  <si>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</si>
  <si>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</si>
  <si>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</si>
  <si>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</si>
  <si>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</si>
  <si>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</si>
  <si>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</si>
  <si>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</si>
  <si>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</si>
  <si>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</si>
  <si>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</si>
  <si>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</si>
  <si>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</si>
  <si>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</si>
  <si>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</si>
  <si>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</si>
  <si>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</si>
  <si>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</si>
  <si>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</si>
  <si>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</si>
  <si>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</si>
  <si>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</si>
  <si>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</si>
  <si>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</si>
  <si>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</si>
  <si>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</si>
  <si>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</si>
  <si>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</si>
  <si>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</si>
  <si>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</si>
  <si>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</si>
  <si>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</si>
  <si>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</si>
  <si>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</si>
  <si>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</si>
  <si>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</si>
  <si>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</si>
  <si>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</si>
  <si>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</si>
  <si>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</si>
  <si>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</si>
  <si>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</si>
  <si>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</si>
  <si>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</si>
  <si>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</si>
  <si>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</si>
  <si>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</si>
  <si>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</si>
  <si>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</si>
  <si>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</si>
  <si>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</si>
  <si>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</si>
  <si>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</si>
  <si>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</si>
  <si>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</si>
  <si>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</si>
  <si>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</si>
  <si>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</si>
  <si>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</si>
  <si>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</si>
  <si>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</si>
  <si>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</si>
  <si>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</si>
  <si>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</si>
  <si>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</si>
  <si>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</si>
  <si>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</si>
  <si>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</si>
  <si>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</si>
  <si>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</si>
  <si>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</si>
  <si>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</si>
  <si>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</si>
  <si>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</si>
  <si>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</si>
  <si>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</si>
  <si>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</si>
  <si>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</si>
  <si>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</si>
  <si>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</si>
  <si>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</si>
  <si>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</si>
  <si>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</si>
  <si>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</si>
  <si>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</si>
  <si>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</si>
  <si>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</si>
  <si>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</si>
  <si>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</si>
  <si>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</si>
  <si>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</si>
  <si>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</si>
  <si>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</si>
  <si>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</si>
  <si>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</si>
  <si>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</si>
  <si>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</si>
  <si>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</si>
  <si>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</si>
  <si>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</si>
  <si>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</si>
  <si>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</si>
  <si>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</si>
  <si>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</si>
  <si>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</si>
  <si>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</si>
  <si>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</si>
  <si>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</si>
  <si>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</si>
  <si>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</si>
  <si>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</si>
  <si>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</si>
  <si>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</si>
  <si>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</si>
  <si>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</si>
  <si>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</si>
  <si>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</si>
  <si>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</si>
  <si>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</si>
  <si>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</si>
  <si>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</si>
  <si>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</si>
  <si>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</si>
  <si>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</si>
  <si>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</si>
  <si>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</si>
  <si>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</si>
  <si>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</si>
  <si>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</si>
  <si>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</si>
  <si>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</si>
  <si>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</si>
  <si>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</si>
  <si>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</si>
  <si>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</si>
  <si>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</si>
  <si>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</si>
  <si>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</si>
  <si>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</si>
  <si>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</si>
  <si>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</si>
  <si>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</si>
  <si>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</si>
  <si>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</si>
  <si>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</si>
  <si>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</si>
  <si>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</si>
  <si>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</si>
  <si>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</si>
  <si>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</si>
  <si>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</si>
  <si>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</si>
  <si>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</si>
  <si>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</si>
  <si>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</si>
  <si>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</si>
  <si>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</si>
  <si>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</si>
  <si>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</si>
  <si>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</si>
  <si>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</si>
  <si>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</si>
  <si>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</si>
  <si>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</si>
  <si>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</si>
  <si>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</si>
  <si>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</si>
  <si>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</si>
  <si>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</si>
  <si>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</si>
  <si>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</si>
  <si>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</si>
  <si>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</si>
  <si>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</si>
  <si>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</si>
  <si>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</si>
  <si>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</si>
  <si>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</si>
  <si>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</si>
  <si>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</si>
  <si>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</si>
  <si>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</si>
  <si>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</si>
  <si>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</si>
  <si>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</si>
  <si>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</si>
  <si>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</si>
  <si>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</si>
  <si>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</si>
  <si>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</si>
  <si>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</si>
  <si>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</si>
  <si>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</si>
  <si>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</si>
  <si>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</si>
  <si>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</si>
  <si>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</si>
  <si>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</si>
  <si>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</si>
  <si>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</si>
  <si>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</si>
  <si>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</si>
  <si>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</si>
  <si>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</si>
  <si>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</si>
  <si>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</si>
  <si>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</si>
  <si>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</si>
  <si>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</si>
  <si>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</si>
  <si>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</si>
  <si>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</si>
  <si>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</si>
  <si>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</si>
  <si>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</si>
  <si>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</si>
  <si>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</si>
  <si>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</si>
  <si>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</si>
  <si>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</si>
  <si>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</si>
  <si>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</si>
  <si>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</si>
  <si>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</si>
  <si>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</si>
  <si>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</si>
  <si>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</si>
  <si>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</si>
  <si>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</si>
  <si>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</si>
  <si>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</si>
  <si>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</si>
  <si>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</si>
  <si>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</si>
  <si>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</si>
  <si>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</si>
  <si>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</si>
  <si>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</si>
  <si>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</si>
  <si>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</si>
  <si>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</si>
  <si>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</si>
  <si>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</si>
  <si>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</si>
  <si>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</si>
  <si>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</si>
  <si>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</si>
  <si>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</si>
  <si>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</si>
  <si>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</si>
  <si>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</si>
  <si>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</si>
  <si>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</si>
  <si>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</si>
  <si>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</si>
  <si>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</si>
  <si>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</si>
  <si>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</si>
  <si>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</si>
  <si>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</si>
  <si>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</si>
  <si>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</si>
  <si>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</si>
  <si>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</si>
  <si>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</si>
  <si>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</si>
  <si>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</si>
  <si>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</si>
  <si>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</si>
  <si>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</si>
  <si>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</si>
  <si>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</si>
  <si>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</si>
  <si>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</si>
  <si>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</si>
  <si>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</si>
  <si>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</si>
  <si>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</si>
  <si>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</si>
  <si>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</si>
  <si>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</si>
  <si>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</si>
  <si>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</si>
  <si>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</si>
  <si>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</si>
  <si>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</si>
  <si>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</si>
  <si>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</si>
  <si>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</si>
  <si>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</si>
  <si>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</si>
  <si>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</si>
  <si>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</si>
  <si>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</si>
  <si>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</si>
  <si>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</si>
  <si>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</si>
  <si>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</si>
  <si>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</si>
  <si>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</si>
  <si>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</si>
  <si>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</si>
  <si>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</si>
  <si>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</si>
  <si>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</si>
  <si>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</si>
  <si>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</si>
  <si>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</si>
  <si>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</si>
  <si>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</si>
  <si>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</si>
  <si>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</si>
  <si>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</si>
  <si>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</si>
  <si>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</si>
  <si>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</si>
  <si>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</si>
  <si>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</si>
  <si>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</si>
  <si>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</si>
  <si>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</si>
  <si>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</si>
  <si>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</si>
  <si>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</si>
  <si>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</si>
  <si>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</si>
  <si>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</si>
  <si>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</si>
  <si>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</si>
  <si>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</si>
  <si>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</si>
  <si>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</si>
  <si>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</si>
  <si>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</si>
  <si>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</si>
  <si>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</si>
  <si>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</si>
  <si>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</si>
  <si>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</si>
  <si>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</si>
  <si>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</si>
  <si>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</si>
  <si>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</si>
  <si>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</si>
  <si>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</si>
  <si>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</si>
  <si>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</si>
  <si>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</si>
  <si>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</si>
  <si>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</si>
  <si>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</si>
  <si>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</si>
  <si>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</si>
  <si>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</si>
  <si>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</si>
  <si>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</si>
  <si>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</si>
  <si>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</si>
  <si>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</si>
  <si>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</si>
  <si>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</si>
  <si>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</si>
  <si>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</si>
  <si>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</si>
  <si>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</si>
  <si>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</si>
  <si>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</si>
  <si>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</si>
  <si>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</si>
  <si>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</si>
  <si>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</si>
  <si>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</si>
  <si>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</si>
  <si>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</si>
  <si>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</si>
  <si>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</si>
  <si>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</si>
  <si>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</si>
  <si>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</si>
  <si>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</si>
  <si>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</si>
  <si>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</si>
  <si>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</si>
  <si>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</si>
  <si>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</si>
  <si>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</si>
  <si>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</si>
  <si>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</si>
  <si>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</si>
  <si>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</si>
  <si>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</si>
  <si>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</si>
  <si>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</si>
  <si>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</si>
  <si>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</si>
  <si>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</si>
  <si>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</si>
  <si>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</si>
  <si>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</si>
  <si>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</si>
  <si>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</si>
  <si>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</si>
  <si>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</si>
  <si>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</si>
  <si>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</si>
  <si>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</si>
  <si>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</si>
  <si>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</si>
  <si>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</si>
  <si>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</si>
  <si>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</si>
  <si>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</si>
  <si>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</si>
  <si>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</si>
  <si>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</si>
  <si>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</si>
  <si>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</si>
  <si>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</si>
  <si>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</si>
  <si>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</si>
  <si>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</si>
  <si>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</si>
  <si>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</si>
  <si>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</si>
  <si>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</si>
  <si>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</si>
  <si>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</si>
  <si>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</si>
  <si>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</si>
  <si>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</si>
  <si>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</si>
  <si>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</si>
  <si>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</si>
  <si>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</si>
  <si>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</si>
  <si>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</si>
  <si>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</si>
  <si>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</si>
  <si>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</si>
  <si>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</si>
  <si>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</si>
  <si>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</si>
  <si>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</si>
  <si>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</si>
  <si>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</si>
  <si>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</si>
  <si>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</si>
  <si>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</si>
  <si>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</si>
  <si>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</si>
  <si>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</si>
  <si>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</si>
  <si>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</si>
  <si>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</si>
  <si>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</si>
  <si>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</si>
  <si>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</si>
  <si>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</si>
  <si>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</si>
  <si>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</si>
  <si>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</si>
  <si>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</si>
  <si>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</si>
  <si>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</si>
  <si>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</si>
  <si>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</si>
  <si>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</si>
  <si>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</si>
  <si>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</si>
  <si>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</si>
  <si>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</si>
  <si>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</si>
  <si>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</si>
  <si>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</si>
  <si>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</si>
  <si>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</si>
  <si>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</si>
  <si>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</si>
  <si>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</si>
  <si>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</si>
  <si>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</si>
  <si>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</si>
  <si>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</si>
  <si>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</si>
  <si>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</si>
  <si>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</si>
  <si>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</si>
  <si>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</si>
  <si>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</si>
  <si>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</si>
  <si>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</si>
  <si>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</si>
  <si>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</si>
  <si>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</si>
  <si>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</si>
  <si>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</si>
  <si>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</si>
  <si>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</si>
  <si>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</si>
  <si>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</si>
  <si>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</si>
  <si>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</si>
  <si>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</si>
  <si>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</si>
  <si>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</si>
  <si>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</si>
  <si>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</si>
  <si>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</si>
  <si>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</si>
  <si>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</si>
  <si>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</si>
  <si>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</si>
  <si>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</si>
  <si>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</si>
  <si>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</si>
  <si>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</si>
  <si>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</si>
  <si>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</si>
  <si>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</si>
  <si>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</si>
  <si>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</si>
  <si>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</si>
  <si>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</si>
  <si>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</si>
  <si>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</si>
  <si>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</si>
  <si>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</si>
  <si>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</si>
  <si>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</si>
  <si>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</si>
  <si>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</si>
  <si>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</si>
  <si>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</si>
  <si>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</si>
  <si>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</si>
  <si>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</si>
  <si>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</si>
  <si>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</si>
  <si>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</si>
  <si>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</si>
  <si>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</si>
  <si>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</si>
  <si>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</si>
  <si>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</si>
  <si>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</si>
  <si>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</si>
  <si>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</si>
  <si>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</si>
  <si>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</si>
  <si>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</si>
  <si>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</si>
  <si>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</si>
  <si>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</si>
  <si>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</si>
  <si>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</si>
  <si>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</si>
  <si>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</si>
  <si>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</si>
  <si>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</si>
  <si>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</si>
  <si>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</si>
  <si>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</si>
  <si>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</si>
  <si>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</si>
  <si>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</si>
  <si>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</si>
  <si>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</si>
  <si>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</si>
  <si>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</si>
  <si>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</si>
  <si>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</si>
  <si>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</si>
  <si>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</si>
  <si>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</si>
  <si>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</si>
  <si>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</si>
  <si>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</si>
  <si>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</si>
  <si>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</si>
  <si>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</si>
  <si>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</si>
  <si>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</si>
  <si>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</si>
  <si>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</si>
  <si>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</si>
  <si>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</si>
  <si>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</si>
  <si>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</si>
  <si>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</si>
  <si>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</si>
  <si>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</si>
  <si>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</si>
  <si>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</si>
  <si>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</si>
  <si>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</si>
  <si>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</si>
  <si>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</si>
  <si>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</si>
  <si>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</si>
  <si>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</si>
  <si>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</si>
  <si>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</si>
  <si>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</si>
  <si>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</si>
  <si>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</si>
  <si>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</si>
  <si>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</si>
  <si>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</si>
  <si>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</si>
  <si>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</si>
  <si>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</si>
  <si>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</si>
  <si>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</si>
  <si>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</si>
  <si>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</si>
  <si>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</si>
  <si>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</si>
  <si>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</si>
  <si>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</si>
  <si>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</si>
  <si>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</si>
  <si>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</si>
  <si>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</si>
  <si>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</si>
  <si>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</si>
  <si>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</si>
  <si>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</si>
  <si>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</si>
  <si>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</si>
  <si>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</si>
  <si>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</si>
  <si>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</si>
  <si>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</si>
  <si>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</si>
  <si>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</si>
  <si>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</si>
  <si>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</si>
  <si>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</si>
  <si>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</si>
  <si>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</si>
  <si>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</si>
  <si>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</si>
  <si>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</si>
  <si>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</si>
  <si>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</si>
  <si>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</si>
  <si>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</si>
  <si>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</si>
  <si>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</si>
  <si>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</si>
  <si>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</si>
  <si>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</si>
  <si>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</si>
  <si>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</si>
  <si>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</si>
  <si>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</si>
  <si>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</si>
  <si>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</si>
  <si>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</si>
  <si>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</si>
  <si>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</si>
  <si>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</si>
  <si>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</si>
  <si>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</si>
  <si>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</si>
  <si>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</si>
  <si>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</si>
  <si>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</si>
  <si>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</si>
  <si>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</si>
  <si>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</si>
  <si>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</si>
  <si>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</si>
  <si>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</si>
  <si>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</si>
  <si>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</si>
  <si>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</si>
  <si>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</si>
  <si>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</si>
  <si>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</si>
  <si>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</si>
  <si>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</si>
  <si>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</si>
  <si>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</si>
  <si>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</si>
  <si>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</si>
  <si>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</si>
  <si>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</si>
  <si>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</si>
  <si>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</si>
  <si>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</si>
  <si>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</si>
  <si>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</si>
  <si>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</si>
  <si>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</si>
  <si>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</si>
  <si>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</si>
  <si>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</si>
  <si>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</si>
  <si>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</si>
  <si>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</si>
  <si>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</si>
  <si>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</si>
  <si>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</si>
  <si>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</si>
  <si>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</si>
  <si>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</si>
  <si>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</si>
  <si>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</si>
  <si>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</si>
  <si>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</si>
  <si>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</si>
  <si>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</si>
  <si>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</si>
  <si>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</si>
  <si>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</si>
  <si>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</si>
  <si>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</si>
  <si>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</si>
  <si>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</si>
  <si>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</si>
  <si>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</si>
  <si>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</si>
  <si>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</si>
  <si>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</si>
  <si>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</si>
  <si>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</si>
  <si>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</si>
  <si>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</si>
  <si>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</si>
  <si>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</si>
  <si>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</si>
  <si>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</si>
  <si>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</si>
  <si>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</si>
  <si>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</si>
  <si>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</si>
  <si>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</si>
  <si>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</si>
  <si>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</si>
  <si>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</si>
  <si>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</si>
  <si>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</si>
  <si>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</si>
  <si>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</si>
  <si>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</si>
  <si>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</si>
  <si>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</si>
  <si>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</si>
  <si>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</si>
  <si>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</si>
  <si>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</si>
  <si>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</si>
  <si>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</si>
  <si>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</si>
  <si>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</si>
  <si>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</si>
  <si>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</si>
  <si>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</si>
  <si>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</si>
  <si>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</si>
  <si>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</si>
  <si>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</si>
  <si>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</si>
  <si>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</si>
  <si>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</si>
  <si>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</si>
  <si>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</si>
  <si>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</si>
  <si>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</si>
  <si>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</si>
  <si>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</si>
  <si>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</si>
  <si>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</si>
  <si>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</si>
  <si>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</si>
  <si>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</si>
  <si>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</si>
  <si>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</si>
  <si>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</si>
  <si>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</si>
  <si>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</si>
  <si>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</si>
  <si>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</si>
  <si>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</si>
  <si>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</si>
  <si>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</si>
  <si>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</si>
  <si>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</si>
  <si>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</si>
  <si>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</si>
  <si>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</si>
  <si>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</si>
  <si>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</si>
  <si>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</si>
  <si>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</si>
  <si>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</si>
  <si>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</si>
  <si>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</si>
  <si>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</si>
  <si>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</si>
  <si>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</si>
  <si>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</si>
  <si>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</si>
  <si>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</si>
  <si>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</si>
  <si>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</si>
  <si>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</si>
  <si>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</si>
  <si>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</si>
  <si>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</si>
  <si>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</si>
  <si>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</si>
  <si>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</si>
  <si>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</si>
  <si>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</si>
  <si>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</si>
  <si>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</si>
  <si>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</si>
  <si>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</si>
  <si>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</si>
  <si>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</si>
  <si>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</si>
  <si>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</si>
  <si>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</si>
  <si>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</si>
  <si>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</si>
  <si>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</si>
  <si>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</si>
  <si>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</si>
  <si>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</si>
  <si>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</si>
  <si>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</si>
  <si>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</si>
  <si>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</si>
  <si>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</si>
  <si>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</si>
  <si>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</si>
  <si>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</si>
  <si>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</si>
  <si>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</si>
  <si>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</si>
  <si>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</si>
  <si>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</si>
  <si>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</si>
  <si>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</si>
  <si>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</si>
  <si>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</si>
  <si>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</si>
  <si>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</si>
  <si>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</si>
  <si>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</si>
  <si>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</si>
  <si>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</si>
  <si>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</si>
  <si>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</si>
  <si>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</si>
  <si>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</si>
  <si>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</si>
  <si>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</si>
  <si>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</si>
  <si>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</si>
  <si>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</si>
  <si>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</si>
  <si>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</si>
  <si>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</si>
  <si>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</si>
  <si>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</si>
  <si>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</si>
  <si>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</si>
  <si>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</si>
  <si>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</si>
  <si>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</si>
  <si>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</si>
  <si>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</si>
  <si>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</si>
  <si>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</si>
  <si>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</si>
  <si>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</si>
  <si>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</si>
  <si>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</si>
  <si>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</si>
  <si>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</si>
  <si>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</si>
  <si>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</si>
  <si>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</si>
  <si>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</si>
  <si>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</si>
  <si>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</si>
  <si>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</si>
  <si>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</si>
  <si>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</si>
  <si>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</si>
  <si>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</si>
  <si>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</si>
  <si>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</si>
  <si>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</si>
  <si>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</si>
  <si>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</si>
  <si>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</si>
  <si>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</si>
  <si>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</si>
  <si>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</si>
  <si>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</si>
  <si>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</si>
  <si>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</si>
  <si>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</si>
  <si>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</si>
  <si>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</si>
  <si>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</si>
  <si>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</si>
  <si>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</si>
  <si>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</si>
  <si>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</si>
  <si>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</si>
  <si>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</si>
  <si>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</si>
  <si>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</si>
  <si>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</si>
  <si>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</si>
  <si>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</si>
  <si>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</si>
  <si>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</si>
  <si>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</si>
  <si>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</si>
  <si>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</si>
  <si>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</si>
  <si>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</si>
  <si>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</si>
  <si>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</si>
  <si>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</si>
  <si>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</si>
  <si>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</si>
  <si>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</si>
  <si>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</si>
  <si>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</si>
  <si>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</si>
  <si>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</si>
  <si>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</si>
  <si>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</si>
  <si>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</si>
  <si>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</si>
  <si>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</si>
  <si>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</si>
  <si>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</si>
  <si>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</si>
  <si>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</si>
  <si>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</si>
  <si>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</si>
  <si>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</si>
  <si>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</si>
  <si>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</si>
  <si>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</si>
  <si>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</si>
  <si>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</si>
  <si>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</si>
  <si>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</si>
  <si>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</si>
  <si>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</si>
  <si>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</si>
  <si>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</si>
  <si>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</si>
  <si>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</si>
  <si>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</si>
  <si>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</si>
  <si>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</si>
  <si>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</si>
  <si>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</si>
  <si>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</si>
  <si>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</si>
  <si>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</si>
  <si>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</si>
  <si>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</si>
  <si>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</si>
  <si>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</si>
  <si>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</si>
  <si>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</si>
  <si>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</si>
  <si>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</si>
  <si>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</si>
  <si>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</si>
  <si>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</si>
  <si>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</si>
  <si>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</si>
  <si>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</si>
  <si>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</si>
  <si>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</si>
  <si>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</si>
  <si>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</si>
  <si>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</si>
  <si>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</si>
  <si>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</si>
  <si>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</si>
  <si>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</si>
  <si>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</si>
  <si>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</si>
  <si>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</si>
  <si>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</si>
  <si>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</si>
  <si>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</si>
  <si>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</si>
  <si>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</si>
  <si>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</si>
  <si>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</si>
  <si>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</si>
  <si>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</si>
  <si>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</si>
  <si>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</si>
  <si>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</si>
  <si>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</si>
  <si>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</si>
  <si>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</si>
  <si>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</si>
  <si>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</si>
  <si>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</si>
  <si>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</si>
  <si>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</si>
  <si>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</si>
  <si>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</si>
  <si>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</si>
  <si>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</si>
  <si>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</si>
  <si>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</si>
  <si>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</si>
  <si>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</si>
  <si>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</si>
  <si>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</si>
  <si>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</si>
  <si>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</si>
  <si>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</si>
  <si>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</si>
  <si>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</si>
  <si>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</si>
  <si>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</si>
  <si>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</si>
  <si>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</si>
  <si>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</si>
  <si>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</si>
  <si>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</si>
  <si>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</si>
  <si>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</si>
  <si>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</si>
  <si>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</si>
  <si>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</si>
  <si>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</si>
  <si>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</si>
  <si>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</si>
  <si>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</si>
  <si>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</si>
  <si>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</si>
  <si>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</si>
  <si>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</si>
  <si>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</si>
  <si>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</si>
  <si>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</si>
  <si>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</si>
  <si>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</si>
  <si>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</si>
  <si>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</si>
  <si>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</si>
  <si>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</si>
  <si>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</si>
  <si>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</si>
  <si>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</si>
  <si>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</si>
  <si>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</si>
  <si>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</si>
  <si>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</si>
  <si>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</si>
  <si>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</si>
  <si>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</si>
  <si>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</si>
  <si>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</si>
  <si>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</si>
  <si>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</si>
  <si>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</si>
  <si>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</si>
  <si>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</si>
  <si>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</si>
  <si>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</si>
  <si>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</si>
  <si>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</si>
  <si>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</si>
  <si>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</si>
  <si>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</si>
  <si>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</si>
  <si>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</si>
  <si>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</si>
  <si>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</si>
  <si>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</si>
  <si>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</si>
  <si>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</si>
  <si>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</si>
  <si>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</si>
  <si>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</si>
  <si>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</si>
  <si>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</si>
  <si>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</si>
  <si>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</si>
  <si>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</si>
  <si>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</si>
  <si>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</si>
  <si>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</si>
  <si>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</si>
  <si>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</si>
  <si>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</si>
  <si>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</si>
  <si>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</si>
  <si>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</si>
  <si>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</si>
  <si>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</si>
  <si>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</si>
  <si>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</si>
  <si>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</si>
  <si>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</si>
  <si>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</si>
  <si>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</si>
  <si>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</si>
  <si>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</si>
  <si>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</si>
  <si>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</si>
  <si>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</si>
  <si>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</si>
  <si>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</si>
  <si>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</si>
  <si>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</si>
  <si>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</si>
  <si>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</si>
  <si>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</si>
  <si>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</si>
  <si>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</si>
  <si>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</si>
  <si>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</si>
  <si>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</si>
  <si>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</si>
  <si>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</si>
  <si>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</si>
  <si>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</si>
  <si>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</si>
  <si>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</si>
  <si>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</si>
  <si>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</si>
  <si>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</si>
  <si>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</si>
  <si>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</si>
  <si>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</si>
  <si>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</si>
  <si>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</si>
  <si>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</si>
  <si>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</si>
  <si>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</si>
  <si>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</si>
  <si>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</si>
  <si>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</si>
  <si>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</si>
  <si>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</si>
  <si>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</si>
  <si>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</si>
  <si>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</si>
  <si>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</si>
  <si>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</si>
  <si>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</si>
  <si>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</si>
  <si>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</si>
  <si>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</si>
  <si>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</si>
  <si>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</si>
  <si>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</si>
  <si>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</si>
  <si>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</si>
  <si>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</si>
  <si>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</si>
  <si>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</si>
  <si>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</si>
  <si>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</si>
  <si>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</si>
  <si>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</si>
  <si>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</si>
  <si>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</si>
  <si>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</si>
  <si>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</si>
  <si>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</si>
  <si>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</si>
  <si>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</si>
  <si>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</si>
  <si>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</si>
  <si>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</si>
  <si>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</si>
  <si>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</si>
  <si>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</si>
  <si>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</si>
  <si>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</si>
  <si>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</si>
  <si>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</si>
  <si>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</si>
  <si>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</si>
  <si>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</si>
  <si>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</si>
  <si>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</si>
  <si>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</si>
  <si>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</si>
  <si>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</si>
  <si>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</si>
  <si>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</si>
  <si>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</si>
  <si>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</si>
  <si>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</si>
  <si>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</si>
  <si>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</si>
  <si>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</si>
  <si>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</si>
  <si>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</si>
  <si>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</si>
  <si>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</si>
  <si>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</si>
  <si>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</si>
  <si>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</si>
  <si>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</si>
  <si>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</si>
  <si>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</si>
  <si>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</si>
  <si>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</si>
  <si>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</si>
  <si>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</si>
  <si>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</si>
  <si>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</si>
  <si>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</si>
  <si>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</si>
  <si>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</si>
  <si>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</si>
  <si>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</si>
  <si>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</si>
  <si>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</si>
  <si>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</si>
  <si>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</si>
  <si>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</si>
  <si>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</si>
  <si>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</si>
  <si>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</si>
  <si>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</si>
  <si>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</si>
  <si>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</si>
  <si>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</si>
  <si>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</si>
  <si>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</si>
  <si>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</si>
  <si>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</si>
  <si>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</si>
  <si>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</si>
  <si>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</si>
  <si>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</si>
  <si>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</si>
  <si>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</si>
  <si>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</si>
  <si>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</si>
  <si>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</si>
  <si>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</si>
  <si>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</si>
  <si>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</si>
  <si>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</si>
  <si>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</si>
  <si>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</si>
  <si>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</si>
  <si>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</si>
  <si>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</si>
  <si>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</si>
  <si>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</si>
  <si>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</si>
  <si>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</si>
  <si>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</si>
  <si>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</si>
  <si>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</si>
  <si>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</si>
  <si>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</si>
  <si>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</si>
  <si>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</si>
  <si>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</si>
  <si>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</si>
  <si>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</si>
  <si>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</si>
  <si>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</si>
  <si>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</si>
  <si>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</si>
  <si>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</si>
  <si>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</si>
  <si>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</si>
  <si>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</si>
  <si>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</si>
  <si>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</si>
  <si>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</si>
  <si>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</si>
  <si>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</si>
  <si>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</si>
  <si>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</si>
  <si>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</si>
  <si>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</si>
  <si>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</si>
  <si>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</si>
  <si>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</si>
  <si>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</si>
  <si>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</si>
  <si>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</si>
  <si>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</si>
  <si>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</si>
  <si>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</si>
  <si>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</si>
  <si>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</si>
  <si>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</si>
  <si>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</si>
  <si>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</si>
  <si>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</si>
  <si>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</si>
  <si>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</si>
  <si>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</si>
  <si>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</si>
  <si>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</si>
  <si>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</si>
  <si>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</si>
  <si>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</si>
  <si>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</si>
  <si>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</si>
  <si>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</si>
  <si>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</si>
  <si>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</si>
  <si>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</si>
  <si>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</si>
  <si>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</si>
  <si>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</si>
  <si>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</si>
  <si>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</si>
  <si>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</si>
  <si>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</si>
  <si>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</si>
  <si>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</si>
  <si>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</si>
  <si>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</si>
  <si>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</si>
  <si>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</si>
  <si>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</si>
  <si>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</si>
  <si>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</si>
  <si>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</si>
  <si>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</si>
  <si>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</si>
  <si>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</si>
  <si>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</si>
  <si>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</si>
  <si>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</si>
  <si>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</si>
  <si>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</si>
  <si>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</si>
  <si>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</si>
  <si>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</si>
  <si>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</si>
  <si>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</si>
  <si>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</si>
  <si>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</si>
  <si>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</si>
  <si>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</si>
  <si>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</si>
  <si>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</si>
  <si>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</si>
  <si>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</si>
  <si>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</si>
  <si>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</si>
  <si>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</si>
  <si>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</si>
  <si>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</si>
  <si>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</si>
  <si>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</si>
  <si>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</si>
  <si>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</si>
  <si>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</si>
  <si>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</si>
  <si>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</si>
  <si>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</si>
  <si>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</si>
  <si>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</si>
  <si>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</si>
  <si>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</si>
  <si>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</si>
  <si>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</si>
  <si>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</si>
  <si>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</si>
  <si>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</si>
  <si>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</si>
  <si>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</si>
  <si>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</si>
  <si>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</si>
  <si>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</si>
  <si>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</si>
  <si>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</si>
  <si>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</si>
  <si>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</si>
  <si>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</si>
  <si>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</si>
  <si>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</si>
  <si>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</si>
  <si>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</si>
  <si>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</si>
  <si>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</si>
  <si>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</si>
  <si>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</si>
  <si>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</si>
  <si>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</si>
  <si>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</si>
  <si>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</si>
  <si>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</si>
  <si>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</si>
  <si>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</si>
  <si>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</si>
  <si>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</si>
  <si>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</si>
  <si>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</si>
  <si>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</si>
  <si>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</si>
  <si>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</si>
  <si>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</si>
  <si>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</si>
  <si>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</si>
  <si>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</si>
  <si>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</si>
  <si>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</si>
  <si>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</si>
  <si>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</si>
  <si>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</si>
  <si>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</si>
  <si>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</si>
  <si>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</si>
  <si>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</si>
  <si>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</si>
  <si>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</si>
  <si>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</si>
  <si>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</si>
  <si>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</si>
  <si>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</si>
  <si>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</si>
  <si>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</si>
  <si>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</si>
  <si>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</si>
  <si>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</si>
  <si>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</si>
  <si>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</si>
  <si>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</si>
  <si>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</si>
  <si>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</si>
  <si>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</si>
  <si>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</si>
  <si>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</si>
  <si>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</si>
  <si>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</si>
  <si>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</si>
  <si>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</si>
  <si>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</si>
  <si>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</si>
  <si>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</si>
  <si>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</si>
  <si>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</si>
  <si>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</si>
  <si>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</si>
  <si>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</si>
  <si>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</si>
  <si>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</si>
  <si>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</si>
  <si>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</si>
  <si>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</si>
  <si>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</si>
  <si>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</si>
  <si>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</si>
  <si>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</si>
  <si>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</si>
  <si>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</si>
  <si>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</si>
  <si>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</si>
  <si>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</si>
  <si>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</si>
  <si>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</si>
  <si>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</si>
  <si>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</si>
  <si>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</si>
  <si>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</si>
  <si>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</si>
  <si>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</si>
  <si>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</si>
  <si>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</si>
  <si>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</si>
  <si>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</si>
  <si>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</si>
  <si>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</si>
  <si>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</si>
  <si>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</si>
  <si>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</si>
  <si>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</si>
  <si>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</si>
  <si>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</si>
  <si>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</si>
  <si>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</si>
  <si>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</si>
  <si>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</si>
  <si>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</si>
  <si>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</si>
  <si>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</si>
  <si>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</si>
  <si>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</si>
  <si>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</si>
  <si>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</si>
  <si>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</si>
  <si>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</si>
  <si>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</si>
  <si>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</si>
  <si>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</si>
  <si>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</si>
  <si>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</si>
  <si>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</si>
  <si>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</si>
  <si>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</si>
  <si>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</si>
  <si>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</si>
  <si>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</si>
  <si>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</si>
  <si>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</si>
  <si>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</si>
  <si>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</si>
  <si>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</si>
  <si>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</si>
  <si>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</si>
  <si>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</si>
  <si>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</si>
  <si>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</si>
  <si>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</si>
  <si>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</si>
  <si>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</si>
  <si>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</si>
  <si>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</si>
  <si>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</si>
  <si>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</si>
  <si>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</si>
  <si>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</si>
  <si>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</si>
  <si>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</si>
  <si>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</si>
  <si>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</si>
  <si>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</si>
  <si>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</si>
  <si>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</si>
  <si>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</si>
  <si>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</si>
  <si>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</si>
  <si>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</si>
  <si>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</si>
  <si>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</si>
  <si>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</si>
  <si>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</si>
  <si>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</si>
  <si>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</si>
  <si>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</si>
  <si>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</si>
  <si>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</si>
  <si>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</si>
  <si>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</si>
  <si>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</si>
  <si>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</si>
  <si>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</si>
  <si>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</si>
  <si>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</si>
  <si>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</si>
  <si>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</si>
  <si>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</si>
  <si>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</si>
  <si>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</si>
  <si>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</si>
  <si>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</si>
  <si>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</si>
  <si>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</si>
  <si>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</si>
  <si>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</si>
  <si>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</si>
  <si>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</si>
  <si>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</si>
  <si>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</si>
  <si>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</si>
  <si>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</si>
  <si>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</si>
  <si>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</si>
  <si>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</si>
  <si>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</si>
  <si>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</si>
  <si>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</si>
  <si>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</si>
  <si>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</si>
  <si>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</si>
  <si>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</si>
  <si>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</si>
  <si>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</si>
  <si>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</si>
  <si>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</si>
  <si>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</si>
  <si>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</si>
  <si>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</si>
  <si>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</si>
  <si>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</si>
  <si>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</si>
  <si>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</si>
  <si>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</si>
  <si>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</si>
  <si>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</si>
  <si>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</si>
  <si>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</si>
  <si>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</si>
  <si>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</si>
  <si>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</si>
  <si>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</si>
  <si>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</si>
  <si>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</si>
  <si>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</si>
  <si>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</si>
  <si>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</si>
  <si>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</si>
  <si>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</si>
  <si>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</si>
  <si>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</si>
  <si>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</si>
  <si>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</si>
  <si>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</si>
  <si>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</si>
  <si>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</si>
  <si>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</si>
  <si>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</si>
  <si>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</si>
  <si>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</si>
  <si>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</si>
  <si>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</si>
  <si>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</si>
  <si>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</si>
  <si>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</si>
  <si>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</si>
  <si>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</si>
  <si>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</si>
  <si>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</si>
  <si>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</si>
  <si>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</si>
  <si>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</si>
  <si>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</si>
  <si>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</si>
  <si>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</si>
  <si>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</si>
  <si>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</si>
  <si>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</si>
  <si>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</si>
  <si>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</si>
  <si>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</si>
  <si>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</si>
  <si>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</si>
  <si>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</si>
  <si>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</si>
  <si>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</si>
  <si>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</si>
  <si>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</si>
  <si>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</si>
  <si>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</si>
  <si>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</si>
  <si>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</si>
  <si>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</si>
  <si>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</si>
  <si>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</si>
  <si>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</si>
  <si>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</si>
  <si>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</si>
  <si>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</si>
  <si>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</si>
  <si>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</si>
  <si>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</si>
  <si>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</si>
  <si>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</si>
  <si>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</si>
  <si>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</si>
  <si>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</si>
  <si>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</si>
  <si>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</si>
  <si>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</si>
  <si>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</si>
  <si>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</si>
  <si>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</si>
  <si>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</si>
  <si>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</si>
  <si>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</si>
  <si>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</si>
  <si>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</si>
  <si>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</si>
  <si>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</si>
  <si>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</si>
  <si>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</si>
  <si>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</si>
  <si>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</si>
  <si>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</si>
  <si>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</si>
  <si>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</si>
  <si>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</si>
  <si>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</si>
  <si>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</si>
  <si>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</si>
  <si>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</si>
  <si>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</si>
  <si>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</si>
  <si>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</si>
  <si>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</si>
  <si>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</si>
  <si>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</si>
  <si>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</si>
  <si>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</si>
  <si>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</si>
  <si>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</si>
  <si>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</si>
  <si>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</si>
  <si>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</si>
  <si>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</si>
  <si>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</si>
  <si>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</si>
  <si>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</si>
  <si>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</si>
  <si>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</si>
  <si>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</si>
  <si>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</si>
  <si>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</si>
  <si>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</si>
  <si>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</si>
  <si>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</si>
  <si>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</si>
  <si>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</si>
  <si>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</si>
  <si>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</si>
  <si>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</si>
  <si>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</si>
  <si>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</si>
  <si>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</si>
  <si>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</si>
  <si>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</si>
  <si>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</si>
  <si>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</si>
  <si>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</si>
  <si>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</si>
  <si>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</si>
  <si>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</si>
  <si>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</si>
  <si>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</si>
  <si>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</si>
  <si>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</si>
  <si>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</si>
  <si>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</si>
  <si>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</si>
  <si>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</si>
  <si>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</si>
  <si>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</si>
  <si>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</si>
  <si>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</si>
  <si>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</si>
  <si>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</si>
  <si>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</si>
  <si>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</si>
  <si>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</si>
  <si>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</si>
  <si>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</si>
  <si>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</si>
  <si>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</si>
  <si>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</si>
  <si>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</si>
  <si>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</si>
  <si>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</si>
  <si>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</si>
  <si>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</si>
  <si>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</si>
  <si>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</si>
  <si>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</si>
  <si>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</si>
  <si>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</si>
  <si>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</si>
  <si>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</si>
  <si>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</si>
  <si>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</si>
  <si>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</si>
  <si>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</si>
  <si>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</si>
  <si>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</si>
  <si>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</si>
  <si>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</si>
  <si>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</si>
  <si>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</si>
  <si>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</si>
  <si>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</si>
  <si>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</si>
  <si>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</si>
  <si>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</si>
  <si>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</si>
  <si>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</si>
  <si>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</si>
  <si>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</si>
  <si>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</si>
  <si>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</si>
  <si>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</si>
  <si>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</si>
  <si>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</si>
  <si>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</si>
  <si>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</si>
  <si>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</si>
  <si>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</si>
  <si>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</si>
  <si>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</si>
  <si>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</si>
  <si>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</si>
  <si>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</si>
  <si>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</si>
  <si>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</si>
  <si>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</si>
  <si>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</si>
  <si>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</si>
  <si>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</si>
  <si>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</si>
  <si>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</si>
  <si>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</si>
  <si>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</si>
  <si>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</si>
  <si>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</si>
  <si>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</si>
  <si>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</si>
  <si>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</si>
  <si>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</si>
  <si>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</si>
  <si>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</si>
  <si>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</si>
  <si>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</si>
  <si>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</si>
  <si>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</si>
  <si>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</si>
  <si>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</si>
  <si>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</si>
  <si>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</si>
  <si>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</si>
  <si>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</si>
  <si>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</si>
  <si>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</si>
  <si>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</si>
  <si>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</si>
  <si>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</si>
  <si>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</si>
  <si>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</si>
  <si>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</si>
  <si>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</si>
  <si>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</si>
  <si>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</si>
  <si>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</si>
  <si>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</si>
  <si>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</si>
  <si>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</si>
  <si>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</si>
  <si>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</si>
  <si>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</si>
  <si>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</si>
  <si>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</si>
  <si>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</si>
  <si>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</si>
  <si>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</si>
  <si>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</si>
  <si>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</si>
  <si>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</si>
  <si>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</si>
  <si>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</si>
  <si>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</si>
  <si>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</si>
  <si>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</si>
  <si>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</si>
  <si>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</si>
  <si>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</si>
  <si>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</si>
  <si>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</si>
  <si>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</si>
  <si>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</si>
  <si>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</si>
  <si>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</si>
  <si>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</si>
  <si>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</si>
  <si>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</si>
  <si>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</si>
  <si>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</si>
  <si>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</si>
  <si>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</si>
  <si>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</si>
  <si>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</si>
  <si>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</si>
  <si>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</si>
  <si>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</si>
  <si>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</si>
  <si>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</si>
  <si>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</si>
  <si>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</si>
  <si>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</si>
  <si>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</si>
  <si>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</si>
  <si>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</si>
  <si>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</si>
  <si>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</si>
  <si>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</si>
  <si>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</si>
  <si>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</si>
  <si>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</si>
  <si>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</si>
  <si>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</si>
  <si>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</si>
  <si>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</si>
  <si>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</si>
  <si>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</si>
  <si>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</si>
  <si>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</si>
  <si>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</si>
  <si>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</si>
  <si>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</si>
  <si>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</si>
  <si>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</si>
  <si>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</si>
  <si>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</si>
  <si>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</si>
  <si>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</si>
  <si>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</si>
  <si>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</si>
  <si>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</si>
  <si>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</si>
  <si>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</si>
  <si>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</si>
  <si>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</si>
  <si>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</si>
  <si>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</si>
  <si>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</si>
  <si>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</si>
  <si>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</si>
  <si>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</si>
  <si>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</si>
  <si>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</si>
  <si>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</si>
  <si>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</si>
  <si>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</si>
  <si>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</si>
  <si>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</si>
  <si>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</si>
  <si>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</si>
  <si>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</si>
  <si>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</si>
  <si>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</si>
  <si>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</si>
  <si>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</si>
  <si>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</si>
  <si>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</si>
  <si>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</si>
  <si>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</si>
  <si>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</si>
  <si>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</si>
  <si>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</si>
  <si>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</si>
  <si>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</si>
  <si>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</si>
  <si>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</si>
  <si>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</si>
  <si>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</si>
  <si>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</si>
  <si>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</si>
  <si>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</si>
  <si>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</si>
  <si>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</si>
  <si>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</si>
  <si>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</si>
  <si>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</si>
  <si>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</si>
  <si>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</si>
  <si>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</si>
  <si>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</si>
  <si>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</si>
  <si>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</si>
  <si>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</si>
  <si>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</si>
  <si>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</si>
  <si>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</si>
  <si>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</si>
  <si>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</si>
  <si>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</si>
  <si>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</si>
  <si>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</si>
  <si>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</si>
  <si>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</si>
  <si>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</si>
  <si>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</si>
  <si>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</si>
  <si>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</si>
  <si>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</si>
  <si>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</si>
  <si>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</si>
  <si>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</si>
  <si>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</si>
  <si>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</si>
  <si>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</si>
  <si>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</si>
  <si>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</si>
  <si>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</si>
  <si>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</si>
  <si>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</si>
  <si>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</si>
  <si>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</si>
  <si>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</si>
  <si>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</si>
  <si>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</si>
  <si>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</si>
  <si>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</si>
  <si>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</si>
  <si>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</si>
  <si>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</si>
  <si>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</si>
  <si>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</si>
  <si>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</si>
  <si>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</si>
  <si>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</si>
  <si>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</si>
  <si>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</si>
  <si>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</si>
  <si>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</si>
  <si>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</si>
  <si>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</si>
  <si>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</si>
  <si>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</si>
  <si>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</si>
  <si>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</si>
  <si>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</si>
  <si>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</si>
  <si>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</si>
  <si>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</si>
  <si>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</si>
  <si>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</si>
  <si>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</si>
  <si>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</si>
  <si>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</si>
  <si>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</si>
  <si>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</si>
  <si>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</si>
  <si>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</si>
  <si>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</si>
  <si>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</si>
  <si>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</si>
  <si>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</si>
  <si>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</si>
  <si>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</si>
  <si>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</si>
  <si>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</si>
  <si>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</si>
  <si>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</si>
  <si>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</si>
  <si>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</si>
  <si>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</si>
  <si>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</si>
  <si>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</si>
  <si>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</si>
  <si>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</si>
  <si>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</si>
  <si>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</si>
  <si>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</si>
  <si>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</si>
  <si>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</si>
  <si>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</si>
  <si>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</si>
  <si>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</si>
  <si>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</si>
  <si>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</si>
  <si>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</si>
  <si>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</si>
  <si>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</si>
  <si>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</si>
  <si>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</si>
  <si>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</si>
  <si>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</si>
  <si>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</si>
  <si>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</si>
  <si>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</si>
  <si>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</si>
  <si>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</si>
  <si>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</si>
  <si>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</si>
  <si>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</si>
  <si>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</si>
  <si>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</si>
  <si>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</si>
  <si>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</si>
  <si>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</si>
  <si>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</si>
  <si>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</si>
  <si>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</si>
  <si>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</si>
  <si>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</si>
  <si>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</si>
  <si>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</si>
  <si>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</si>
  <si>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</si>
  <si>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</si>
  <si>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</si>
  <si>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</si>
  <si>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</si>
  <si>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</si>
  <si>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</si>
  <si>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</si>
  <si>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</si>
  <si>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</si>
  <si>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</si>
  <si>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</si>
  <si>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</si>
  <si>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</si>
  <si>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</si>
  <si>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</si>
  <si>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</si>
  <si>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</si>
  <si>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</si>
  <si>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</si>
  <si>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</si>
  <si>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</si>
  <si>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</si>
  <si>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</si>
  <si>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</si>
  <si>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</si>
  <si>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</si>
  <si>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</si>
  <si>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</si>
  <si>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</si>
  <si>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</si>
  <si>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</si>
  <si>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</si>
  <si>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</si>
  <si>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</si>
  <si>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</si>
  <si>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</si>
  <si>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</si>
  <si>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</si>
  <si>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</si>
  <si>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</si>
  <si>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</si>
  <si>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</si>
  <si>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</si>
  <si>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</si>
  <si>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</si>
  <si>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</si>
  <si>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</si>
  <si>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</si>
  <si>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</si>
  <si>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</si>
  <si>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</si>
  <si>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</si>
  <si>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</si>
  <si>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</si>
  <si>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</si>
  <si>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</si>
  <si>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</si>
  <si>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</si>
  <si>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</si>
  <si>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</si>
  <si>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</si>
  <si>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</si>
  <si>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</si>
  <si>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</si>
  <si>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</si>
  <si>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</si>
  <si>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</si>
  <si>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</si>
  <si>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</si>
  <si>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</si>
  <si>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</si>
  <si>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</si>
  <si>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</si>
  <si>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</si>
  <si>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</si>
  <si>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</si>
  <si>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</si>
  <si>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</si>
  <si>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</si>
  <si>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</si>
  <si>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</si>
  <si>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</si>
  <si>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</si>
  <si>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</si>
  <si>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</si>
  <si>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</si>
  <si>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</si>
  <si>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</si>
  <si>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</si>
  <si>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</si>
  <si>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</si>
  <si>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</si>
  <si>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</si>
  <si>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</si>
  <si>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</si>
  <si>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</si>
  <si>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</si>
  <si>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</si>
  <si>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</si>
  <si>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</si>
  <si>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</si>
  <si>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</si>
  <si>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</si>
  <si>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</si>
  <si>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</si>
  <si>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</si>
  <si>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</si>
  <si>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</si>
  <si>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</si>
  <si>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</si>
  <si>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</si>
  <si>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</si>
  <si>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</si>
  <si>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</si>
  <si>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</si>
  <si>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</si>
  <si>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</si>
  <si>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</si>
  <si>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</si>
  <si>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</si>
  <si>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</si>
  <si>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</si>
  <si>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</si>
  <si>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</si>
  <si>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</si>
  <si>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</si>
  <si>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</si>
  <si>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</si>
  <si>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</si>
  <si>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</si>
  <si>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</si>
  <si>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</si>
  <si>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</si>
  <si>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</si>
  <si>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</si>
  <si>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</si>
  <si>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</si>
  <si>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</si>
  <si>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</si>
  <si>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</si>
  <si>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</si>
  <si>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</si>
  <si>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</si>
  <si>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</si>
  <si>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</si>
  <si>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</si>
  <si>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</si>
  <si>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</si>
  <si>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</si>
  <si>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</si>
  <si>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</si>
  <si>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</si>
  <si>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</si>
  <si>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</si>
  <si>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</si>
  <si>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</si>
  <si>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</si>
  <si>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</si>
  <si>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</si>
  <si>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</si>
  <si>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</si>
  <si>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</si>
  <si>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</si>
  <si>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</si>
  <si>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</si>
  <si>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</si>
  <si>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</si>
  <si>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</si>
  <si>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</si>
  <si>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</si>
  <si>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</si>
  <si>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</si>
  <si>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</si>
  <si>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</si>
  <si>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</si>
  <si>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</si>
  <si>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</si>
  <si>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</si>
  <si>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</si>
  <si>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</si>
  <si>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</si>
  <si>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</si>
  <si>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</si>
  <si>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</si>
  <si>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</si>
  <si>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</si>
  <si>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</si>
  <si>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</si>
  <si>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</si>
  <si>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</si>
  <si>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</si>
  <si>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</si>
  <si>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</si>
  <si>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</si>
  <si>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</si>
  <si>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</si>
  <si>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</si>
  <si>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</si>
  <si>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</si>
  <si>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</si>
  <si>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</si>
  <si>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</si>
  <si>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</si>
  <si>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</si>
  <si>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</si>
  <si>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</si>
  <si>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</si>
  <si>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</si>
  <si>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</si>
  <si>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</si>
  <si>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</si>
  <si>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</si>
  <si>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</si>
  <si>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</si>
  <si>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</si>
  <si>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</si>
  <si>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</si>
  <si>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</si>
  <si>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</si>
  <si>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</si>
  <si>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</si>
  <si>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</si>
  <si>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</si>
  <si>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</si>
  <si>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</si>
  <si>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</si>
  <si>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</si>
  <si>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</si>
  <si>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</si>
  <si>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</si>
  <si>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</si>
  <si>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</si>
  <si>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</si>
  <si>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</si>
  <si>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</si>
  <si>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</si>
  <si>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</si>
  <si>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</si>
  <si>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</si>
  <si>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</si>
  <si>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</si>
  <si>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</si>
  <si>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</si>
  <si>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</si>
  <si>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</si>
  <si>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</si>
  <si>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</si>
  <si>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</si>
  <si>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</si>
  <si>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</si>
  <si>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</si>
  <si>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</si>
  <si>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</si>
  <si>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</si>
  <si>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</si>
  <si>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</si>
  <si>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</si>
  <si>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</si>
  <si>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</si>
  <si>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</si>
  <si>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</si>
  <si>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</si>
  <si>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</si>
  <si>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</si>
  <si>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</si>
  <si>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</si>
  <si>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</si>
  <si>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</si>
  <si>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</si>
  <si>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</si>
  <si>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</si>
  <si>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</si>
  <si>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</si>
  <si>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</si>
  <si>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</si>
  <si>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</si>
  <si>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</si>
  <si>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</si>
  <si>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</si>
  <si>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</si>
  <si>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</si>
  <si>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</si>
  <si>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</si>
  <si>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</si>
  <si>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</si>
  <si>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</si>
  <si>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</si>
  <si>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</si>
  <si>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</si>
  <si>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</si>
  <si>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</si>
  <si>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</si>
  <si>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</si>
  <si>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</si>
  <si>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</si>
  <si>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</si>
  <si>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</si>
  <si>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</si>
  <si>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</si>
  <si>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</si>
  <si>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</si>
  <si>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</si>
  <si>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</si>
  <si>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</si>
  <si>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</si>
  <si>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</si>
  <si>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</si>
  <si>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</si>
  <si>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</si>
  <si>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</si>
  <si>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</si>
  <si>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</si>
  <si>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</si>
  <si>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</si>
  <si>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</si>
  <si>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</si>
  <si>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</si>
  <si>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</si>
  <si>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</si>
  <si>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</si>
  <si>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</si>
  <si>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</si>
  <si>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</si>
  <si>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</si>
  <si>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</si>
  <si>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</si>
  <si>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</si>
  <si>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</si>
  <si>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</si>
  <si>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</si>
  <si>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</si>
  <si>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</si>
  <si>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</si>
  <si>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</si>
  <si>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</si>
  <si>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</si>
  <si>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</si>
  <si>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</si>
  <si>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</si>
  <si>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</si>
  <si>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</si>
  <si>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</si>
  <si>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</si>
  <si>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</si>
  <si>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</si>
  <si>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</si>
  <si>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</si>
  <si>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</si>
  <si>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</si>
  <si>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</si>
  <si>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</si>
  <si>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</si>
  <si>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</si>
  <si>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</si>
  <si>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</si>
  <si>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</si>
  <si>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</si>
  <si>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</si>
  <si>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</si>
  <si>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</si>
  <si>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</si>
  <si>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</si>
  <si>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</si>
  <si>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</si>
  <si>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</si>
  <si>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</si>
  <si>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</si>
  <si>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</si>
  <si>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</si>
  <si>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</si>
  <si>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</si>
  <si>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</si>
  <si>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</si>
  <si>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</si>
  <si>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</si>
  <si>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</si>
  <si>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</si>
  <si>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</si>
  <si>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</si>
  <si>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</si>
  <si>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</si>
  <si>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</si>
  <si>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</si>
  <si>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</si>
  <si>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</si>
  <si>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</si>
  <si>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</si>
  <si>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</si>
  <si>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</si>
  <si>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</si>
  <si>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</si>
  <si>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</si>
  <si>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</si>
  <si>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</si>
  <si>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</si>
  <si>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</si>
  <si>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</si>
  <si>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</si>
  <si>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</si>
  <si>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</si>
  <si>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</si>
  <si>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</si>
  <si>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</si>
  <si>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</si>
  <si>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</si>
  <si>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</si>
  <si>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</si>
  <si>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</si>
  <si>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</si>
  <si>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</si>
  <si>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</si>
  <si>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</si>
  <si>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</si>
  <si>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</si>
  <si>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</si>
  <si>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</si>
  <si>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</si>
  <si>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</si>
  <si>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</si>
  <si>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</si>
  <si>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</si>
  <si>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</si>
  <si>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</si>
  <si>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</si>
  <si>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</si>
  <si>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</si>
  <si>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</si>
  <si>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</si>
  <si>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</si>
  <si>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</si>
  <si>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</si>
  <si>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</si>
  <si>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</si>
  <si>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</si>
  <si>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</si>
  <si>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</si>
  <si>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</si>
  <si>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</si>
  <si>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</si>
  <si>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</si>
  <si>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</si>
  <si>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</si>
  <si>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</si>
  <si>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</si>
  <si>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</si>
  <si>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</si>
  <si>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</si>
  <si>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</si>
  <si>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</si>
  <si>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</si>
  <si>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</si>
  <si>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</si>
  <si>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</si>
  <si>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</si>
  <si>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</si>
  <si>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</si>
  <si>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</si>
  <si>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</si>
  <si>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</si>
  <si>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</si>
  <si>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</si>
  <si>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</si>
  <si>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</si>
  <si>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</si>
  <si>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</si>
  <si>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</si>
  <si>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</si>
  <si>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</si>
  <si>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</si>
  <si>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</si>
  <si>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</si>
  <si>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</si>
  <si>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</si>
  <si>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</si>
  <si>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</si>
  <si>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</si>
  <si>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</si>
  <si>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</si>
  <si>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</si>
  <si>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</si>
  <si>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</si>
  <si>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</si>
  <si>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</si>
  <si>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</si>
  <si>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</si>
  <si>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</si>
  <si>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</si>
  <si>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</si>
  <si>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</si>
  <si>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</si>
  <si>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</si>
  <si>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</si>
  <si>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</si>
  <si>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</si>
  <si>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</si>
  <si>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</si>
  <si>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</si>
  <si>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</si>
  <si>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</si>
  <si>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</si>
  <si>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</si>
  <si>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</si>
  <si>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</si>
  <si>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</si>
  <si>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</si>
  <si>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</si>
  <si>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</si>
  <si>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</si>
  <si>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</si>
  <si>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</si>
  <si>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</si>
  <si>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</si>
  <si>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</si>
  <si>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</si>
  <si>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</si>
  <si>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</si>
  <si>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</si>
  <si>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</si>
  <si>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</si>
  <si>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</si>
  <si>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</si>
  <si>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</si>
  <si>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</si>
  <si>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</si>
  <si>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</si>
  <si>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</si>
  <si>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</si>
  <si>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</si>
  <si>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</si>
  <si>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</si>
  <si>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</si>
  <si>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</si>
  <si>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</si>
  <si>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</si>
  <si>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</si>
  <si>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</si>
  <si>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</si>
  <si>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</si>
  <si>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</si>
  <si>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</si>
  <si>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</si>
  <si>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</si>
  <si>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</si>
  <si>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</si>
  <si>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</si>
  <si>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</si>
  <si>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</si>
  <si>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</si>
  <si>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</si>
  <si>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</si>
  <si>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</si>
  <si>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</si>
  <si>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</si>
  <si>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</si>
  <si>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</si>
  <si>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</si>
  <si>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</si>
  <si>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</si>
  <si>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</si>
  <si>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</si>
  <si>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</si>
  <si>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</si>
  <si>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</si>
  <si>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</si>
  <si>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</si>
  <si>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</si>
  <si>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</si>
  <si>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</si>
  <si>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</si>
  <si>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</si>
  <si>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</si>
  <si>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</si>
  <si>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</si>
  <si>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</si>
  <si>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</si>
  <si>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</si>
  <si>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</si>
  <si>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</si>
  <si>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</si>
  <si>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</si>
  <si>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</si>
  <si>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</si>
  <si>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</si>
  <si>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</si>
  <si>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</si>
  <si>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</si>
  <si>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</si>
  <si>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</si>
  <si>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</si>
  <si>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</si>
  <si>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</si>
  <si>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</si>
  <si>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</si>
  <si>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</si>
  <si>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</si>
  <si>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</si>
  <si>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</si>
  <si>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</si>
  <si>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</si>
  <si>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</si>
  <si>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</si>
  <si>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</si>
  <si>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</si>
  <si>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</si>
  <si>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</si>
  <si>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</si>
  <si>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</si>
  <si>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</si>
  <si>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</si>
  <si>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</si>
  <si>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</si>
  <si>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</si>
  <si>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</si>
  <si>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</si>
  <si>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</si>
  <si>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</si>
  <si>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</si>
  <si>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</si>
  <si>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</si>
  <si>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</si>
  <si>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</si>
  <si>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</si>
  <si>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</si>
  <si>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</si>
  <si>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</si>
  <si>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</si>
  <si>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</si>
  <si>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</si>
  <si>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</si>
  <si>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</si>
  <si>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</si>
  <si>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</si>
  <si>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</si>
  <si>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</si>
  <si>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</si>
  <si>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</si>
  <si>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</si>
  <si>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</si>
  <si>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</si>
  <si>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</si>
  <si>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</si>
  <si>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</si>
  <si>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</si>
  <si>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</si>
  <si>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</si>
  <si>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</si>
  <si>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</si>
  <si>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</si>
  <si>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</si>
  <si>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</si>
  <si>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</si>
  <si>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</si>
  <si>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</si>
  <si>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</si>
  <si>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</si>
  <si>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</si>
  <si>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</si>
  <si>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</si>
  <si>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</si>
  <si>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</si>
  <si>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</si>
  <si>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</si>
  <si>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</si>
  <si>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</si>
  <si>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</si>
  <si>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</si>
  <si>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</si>
  <si>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</si>
  <si>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</si>
  <si>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</si>
  <si>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</si>
  <si>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</si>
  <si>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</si>
  <si>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</si>
  <si>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</si>
  <si>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</si>
  <si>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</si>
  <si>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</si>
  <si>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</si>
  <si>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</si>
  <si>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</si>
  <si>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</si>
  <si>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</si>
  <si>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</si>
  <si>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</si>
  <si>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</si>
  <si>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</si>
  <si>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</si>
  <si>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</si>
  <si>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</si>
  <si>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</si>
  <si>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</si>
  <si>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</si>
  <si>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</si>
  <si>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</si>
  <si>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</si>
  <si>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</si>
  <si>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</si>
  <si>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</si>
  <si>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</si>
  <si>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</si>
  <si>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</si>
  <si>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</si>
  <si>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</si>
  <si>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</si>
  <si>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</si>
  <si>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</si>
  <si>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</si>
  <si>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</si>
  <si>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</si>
  <si>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</si>
  <si>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</si>
  <si>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</si>
  <si>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</si>
  <si>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</si>
  <si>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</si>
  <si>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</si>
  <si>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</si>
  <si>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</si>
  <si>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</si>
  <si>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</si>
  <si>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</si>
  <si>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</si>
  <si>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</si>
  <si>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</si>
  <si>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</si>
  <si>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</si>
  <si>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</si>
  <si>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</si>
  <si>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</si>
  <si>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</si>
  <si>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</si>
  <si>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</si>
  <si>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</si>
  <si>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</si>
  <si>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</si>
  <si>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</si>
  <si>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</si>
  <si>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</si>
  <si>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</si>
  <si>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</si>
  <si>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</si>
  <si>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</si>
  <si>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</si>
  <si>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</si>
  <si>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</si>
  <si>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</si>
  <si>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</si>
  <si>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</si>
  <si>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</si>
  <si>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</si>
  <si>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</si>
  <si>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</si>
  <si>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</si>
  <si>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</si>
  <si>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</si>
  <si>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</si>
  <si>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</si>
  <si>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</si>
  <si>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</si>
  <si>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</si>
  <si>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</si>
  <si>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</si>
  <si>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</si>
  <si>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</si>
  <si>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</si>
  <si>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</si>
  <si>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</si>
  <si>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</si>
  <si>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</si>
  <si>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</si>
  <si>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</si>
  <si>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</si>
  <si>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</si>
  <si>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</si>
  <si>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</si>
  <si>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</si>
  <si>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</si>
  <si>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</si>
  <si>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</si>
  <si>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</si>
  <si>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</si>
  <si>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</si>
  <si>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</si>
  <si>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</si>
  <si>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</si>
  <si>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</si>
  <si>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</si>
  <si>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</si>
  <si>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</si>
  <si>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</si>
  <si>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</si>
  <si>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</si>
  <si>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</si>
  <si>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</si>
  <si>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</si>
  <si>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</si>
  <si>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</si>
  <si>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</si>
  <si>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</si>
  <si>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</si>
  <si>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</si>
  <si>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</si>
  <si>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</si>
  <si>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</si>
  <si>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</si>
  <si>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</si>
  <si>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</si>
  <si>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</si>
  <si>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</si>
  <si>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</si>
  <si>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</si>
  <si>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</si>
  <si>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</si>
  <si>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</si>
  <si>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</si>
  <si>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</si>
  <si>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</si>
  <si>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</si>
  <si>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</si>
  <si>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</si>
  <si>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</si>
  <si>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</si>
  <si>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</si>
  <si>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</si>
  <si>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</si>
  <si>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</si>
  <si>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</si>
  <si>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</si>
  <si>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</si>
  <si>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</si>
  <si>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</si>
  <si>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</si>
  <si>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</si>
  <si>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</si>
  <si>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</si>
  <si>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</si>
  <si>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</si>
  <si>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</si>
  <si>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</si>
  <si>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</si>
  <si>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</si>
  <si>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</si>
  <si>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</si>
  <si>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</si>
  <si>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</si>
  <si>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</si>
  <si>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</si>
  <si>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</si>
  <si>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</si>
  <si>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</si>
  <si>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</si>
  <si>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</si>
  <si>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</si>
  <si>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</si>
  <si>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</si>
  <si>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</si>
  <si>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</si>
  <si>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</si>
  <si>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</si>
  <si>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</si>
  <si>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</si>
  <si>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</si>
  <si>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</si>
  <si>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</si>
  <si>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</si>
  <si>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</si>
  <si>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</si>
  <si>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</si>
  <si>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</si>
  <si>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</si>
  <si>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</si>
  <si>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</si>
  <si>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</si>
  <si>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</si>
  <si>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</si>
  <si>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</si>
  <si>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</si>
  <si>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</si>
  <si>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</si>
  <si>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</si>
  <si>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</si>
  <si>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</si>
  <si>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</si>
  <si>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</si>
  <si>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</si>
  <si>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</si>
  <si>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</si>
  <si>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</si>
  <si>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</si>
  <si>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</si>
  <si>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</si>
  <si>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</si>
  <si>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</si>
  <si>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</si>
  <si>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</si>
  <si>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</si>
  <si>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</si>
  <si>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</si>
  <si>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</si>
  <si>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</si>
  <si>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</si>
  <si>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</si>
  <si>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</si>
  <si>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</si>
  <si>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</si>
  <si>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</si>
  <si>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</si>
  <si>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</si>
  <si>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</si>
  <si>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</si>
  <si>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</si>
  <si>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</si>
  <si>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</si>
  <si>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</si>
  <si>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</si>
  <si>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</si>
  <si>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</si>
  <si>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</si>
  <si>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</si>
  <si>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</si>
  <si>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</si>
  <si>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</si>
  <si>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</si>
  <si>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</si>
  <si>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</si>
  <si>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</si>
  <si>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</si>
  <si>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</si>
  <si>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</si>
  <si>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</si>
  <si>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</si>
  <si>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</si>
  <si>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</si>
  <si>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</si>
  <si>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</si>
  <si>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</si>
  <si>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</si>
  <si>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</si>
  <si>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</si>
  <si>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</si>
  <si>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</si>
  <si>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</si>
  <si>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</si>
  <si>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</si>
  <si>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</si>
  <si>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</si>
  <si>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</si>
  <si>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</si>
  <si>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</si>
  <si>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</si>
  <si>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</si>
  <si>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</si>
  <si>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</si>
  <si>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</si>
  <si>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</si>
  <si>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</si>
  <si>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</si>
  <si>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</si>
  <si>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</si>
  <si>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</si>
  <si>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</si>
  <si>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</si>
  <si>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</si>
  <si>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</si>
  <si>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</si>
  <si>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</si>
  <si>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</si>
  <si>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</si>
  <si>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</si>
  <si>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</si>
  <si>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</si>
  <si>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</si>
  <si>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</si>
  <si>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</si>
  <si>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</si>
  <si>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</si>
  <si>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</si>
  <si>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</si>
  <si>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</si>
  <si>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</si>
  <si>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</si>
  <si>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</si>
  <si>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</si>
  <si>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</si>
  <si>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</si>
  <si>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</si>
  <si>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</si>
  <si>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</si>
  <si>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</si>
  <si>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</si>
  <si>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</si>
  <si>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</si>
  <si>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</si>
  <si>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</si>
  <si>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</si>
  <si>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</si>
  <si>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</si>
  <si>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</si>
  <si>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</si>
  <si>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</si>
  <si>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</si>
  <si>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</si>
  <si>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</si>
  <si>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</si>
  <si>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</si>
  <si>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</si>
  <si>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</si>
  <si>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</si>
  <si>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</si>
  <si>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</si>
  <si>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</si>
  <si>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</si>
  <si>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</si>
  <si>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</si>
  <si>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</si>
  <si>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</si>
  <si>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</si>
  <si>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</si>
  <si>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</si>
  <si>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</si>
  <si>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</si>
  <si>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</si>
  <si>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</si>
  <si>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</si>
  <si>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</si>
  <si>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</si>
  <si>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</si>
  <si>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</si>
  <si>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</si>
  <si>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</si>
  <si>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</si>
  <si>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</si>
  <si>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</si>
  <si>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</si>
  <si>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</si>
  <si>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</si>
  <si>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</si>
  <si>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</si>
  <si>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</si>
  <si>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</si>
  <si>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</si>
  <si>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</si>
  <si>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</si>
  <si>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</si>
  <si>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</si>
  <si>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</si>
  <si>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</si>
  <si>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</si>
  <si>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</si>
  <si>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</si>
  <si>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</si>
  <si>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</si>
  <si>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</si>
  <si>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</si>
  <si>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</si>
  <si>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</si>
  <si>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</si>
  <si>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</si>
  <si>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</si>
  <si>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</si>
  <si>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</si>
  <si>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</si>
  <si>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</si>
  <si>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</si>
  <si>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</si>
  <si>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</si>
  <si>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</si>
  <si>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</si>
  <si>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</si>
  <si>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</si>
  <si>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</si>
  <si>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</si>
  <si>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</si>
  <si>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</si>
  <si>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</si>
  <si>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</si>
  <si>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</si>
  <si>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</si>
  <si>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</si>
  <si>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</si>
  <si>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</si>
  <si>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</si>
  <si>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</si>
  <si>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</si>
  <si>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</si>
  <si>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</si>
  <si>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</si>
  <si>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</si>
  <si>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</si>
  <si>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</si>
  <si>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</si>
  <si>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</si>
  <si>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</si>
  <si>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</si>
  <si>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</si>
  <si>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</si>
  <si>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</si>
  <si>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</si>
  <si>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</si>
  <si>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</si>
  <si>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</si>
  <si>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</si>
  <si>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</si>
  <si>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</si>
  <si>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</si>
  <si>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</si>
  <si>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</si>
  <si>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</si>
  <si>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</si>
  <si>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</si>
  <si>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</si>
  <si>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</si>
  <si>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</si>
  <si>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</si>
  <si>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</si>
  <si>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</si>
  <si>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</si>
  <si>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</si>
  <si>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</si>
  <si>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</si>
  <si>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</si>
  <si>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</si>
  <si>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</si>
  <si>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</si>
  <si>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</si>
  <si>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</si>
  <si>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</si>
  <si>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</si>
  <si>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</si>
  <si>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</si>
  <si>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</si>
  <si>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</si>
  <si>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</si>
  <si>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</si>
  <si>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</si>
  <si>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</si>
  <si>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</si>
  <si>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</si>
  <si>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</si>
  <si>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</si>
  <si>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</si>
  <si>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</si>
  <si>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</si>
  <si>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</si>
  <si>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</si>
  <si>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</si>
  <si>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</si>
  <si>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</si>
  <si>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</si>
  <si>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</si>
  <si>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</si>
  <si>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</si>
  <si>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</si>
  <si>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</si>
  <si>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</si>
  <si>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</si>
  <si>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</si>
  <si>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</si>
  <si>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</si>
  <si>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</si>
  <si>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</si>
  <si>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</si>
  <si>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</si>
  <si>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</si>
  <si>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</si>
  <si>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</si>
  <si>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</si>
  <si>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</si>
  <si>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</si>
  <si>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</si>
  <si>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</si>
  <si>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</si>
  <si>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</si>
  <si>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</si>
  <si>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</si>
  <si>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</si>
  <si>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</si>
  <si>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</si>
  <si>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</si>
  <si>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</si>
  <si>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</si>
  <si>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</si>
  <si>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</si>
  <si>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</si>
  <si>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</si>
  <si>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</si>
  <si>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</si>
  <si>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</si>
  <si>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</si>
  <si>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</si>
  <si>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</si>
  <si>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</si>
  <si>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</si>
  <si>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</si>
  <si>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</si>
  <si>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</si>
  <si>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</si>
  <si>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</si>
  <si>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</si>
  <si>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</si>
  <si>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</si>
  <si>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</si>
  <si>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</si>
  <si>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</si>
  <si>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</si>
  <si>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</si>
  <si>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</si>
  <si>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</si>
  <si>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</si>
  <si>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</si>
  <si>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</si>
  <si>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</si>
  <si>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</si>
  <si>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</si>
  <si>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</si>
  <si>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</si>
  <si>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</si>
  <si>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</si>
  <si>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</si>
  <si>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</si>
  <si>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</si>
  <si>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</si>
  <si>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</si>
  <si>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</si>
  <si>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</si>
  <si>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</si>
  <si>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</si>
  <si>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</si>
  <si>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</si>
  <si>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</si>
  <si>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</si>
  <si>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</si>
  <si>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</si>
  <si>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</si>
  <si>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</si>
  <si>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</si>
  <si>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</si>
  <si>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</si>
  <si>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</si>
  <si>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</si>
  <si>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</si>
  <si>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</si>
  <si>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</si>
  <si>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</si>
  <si>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</si>
  <si>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</si>
  <si>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</si>
  <si>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</si>
  <si>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</si>
  <si>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</si>
  <si>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</si>
  <si>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</si>
  <si>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</si>
  <si>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</si>
  <si>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</si>
  <si>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</si>
  <si>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</si>
  <si>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</si>
  <si>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</si>
  <si>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</si>
  <si>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</si>
  <si>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</si>
  <si>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</si>
  <si>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</si>
  <si>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</si>
  <si>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</si>
  <si>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</si>
  <si>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</si>
  <si>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</si>
  <si>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</si>
  <si>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</si>
  <si>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</si>
  <si>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</si>
  <si>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</si>
  <si>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</si>
  <si>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</si>
  <si>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</si>
  <si>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</si>
  <si>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</si>
  <si>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</si>
  <si>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</si>
  <si>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</si>
  <si>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</si>
  <si>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</si>
  <si>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</si>
  <si>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</si>
  <si>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</si>
  <si>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</si>
  <si>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</si>
  <si>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</si>
  <si>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</si>
  <si>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</si>
  <si>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</si>
  <si>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</si>
  <si>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</si>
  <si>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</si>
  <si>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</si>
  <si>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</si>
  <si>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</si>
  <si>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</si>
  <si>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</si>
  <si>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</si>
  <si>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</si>
  <si>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</si>
  <si>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</si>
  <si>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</si>
  <si>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</si>
  <si>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</si>
  <si>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</si>
  <si>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</si>
  <si>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</si>
  <si>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</si>
  <si>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</si>
  <si>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</si>
  <si>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</si>
  <si>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</si>
  <si>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</si>
  <si>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</si>
  <si>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</si>
  <si>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</si>
  <si>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</si>
  <si>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</si>
  <si>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</si>
  <si>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</si>
  <si>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</si>
  <si>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</si>
  <si>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</si>
  <si>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</si>
  <si>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</si>
  <si>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</si>
  <si>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</si>
  <si>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</si>
  <si>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</si>
  <si>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</si>
  <si>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</si>
  <si>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</si>
  <si>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</si>
  <si>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</si>
  <si>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</si>
  <si>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</si>
  <si>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</si>
  <si>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</si>
  <si>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</si>
  <si>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</si>
  <si>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</si>
  <si>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</si>
  <si>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</si>
  <si>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</si>
  <si>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</si>
  <si>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</si>
  <si>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</si>
  <si>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</si>
  <si>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</si>
  <si>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</si>
  <si>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</si>
  <si>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</si>
  <si>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</si>
  <si>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</si>
  <si>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</si>
  <si>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</si>
  <si>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</si>
  <si>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</si>
  <si>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</si>
  <si>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</si>
  <si>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</si>
  <si>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</si>
  <si>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</si>
  <si>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</si>
  <si>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</si>
  <si>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</si>
  <si>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</si>
  <si>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</si>
  <si>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</si>
  <si>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</si>
  <si>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</si>
  <si>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</si>
  <si>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</si>
  <si>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</si>
  <si>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</si>
  <si>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</si>
  <si>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</si>
  <si>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</si>
  <si>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</si>
  <si>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</si>
  <si>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</si>
  <si>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</si>
  <si>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</si>
  <si>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</si>
  <si>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</si>
  <si>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</si>
  <si>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</si>
  <si>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</si>
  <si>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</si>
  <si>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</si>
  <si>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</si>
  <si>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</si>
  <si>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</si>
  <si>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</si>
  <si>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</si>
  <si>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</si>
  <si>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</si>
  <si>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</si>
  <si>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</si>
  <si>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</si>
  <si>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</si>
  <si>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</si>
  <si>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</si>
  <si>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</si>
  <si>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</si>
  <si>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</si>
  <si>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</si>
  <si>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</si>
  <si>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</si>
  <si>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</si>
  <si>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</si>
  <si>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</si>
  <si>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</si>
  <si>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</si>
  <si>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</si>
  <si>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</si>
  <si>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</si>
  <si>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</si>
  <si>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</si>
  <si>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</si>
  <si>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</si>
  <si>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</si>
  <si>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</si>
  <si>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</si>
  <si>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</si>
  <si>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</si>
  <si>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</si>
  <si>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</si>
  <si>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</si>
  <si>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</si>
  <si>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</si>
  <si>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</si>
  <si>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</si>
  <si>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</si>
  <si>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</si>
  <si>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</si>
  <si>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</si>
  <si>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</si>
  <si>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</si>
  <si>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</si>
  <si>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</si>
  <si>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</si>
  <si>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</si>
  <si>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</si>
  <si>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</si>
  <si>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</si>
  <si>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</si>
  <si>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</si>
  <si>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</si>
  <si>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</si>
  <si>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</si>
  <si>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</si>
  <si>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</si>
  <si>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</si>
  <si>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</si>
  <si>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</si>
  <si>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</si>
  <si>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</si>
  <si>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</si>
  <si>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</si>
  <si>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</si>
  <si>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</si>
  <si>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</si>
  <si>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</si>
  <si>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</si>
  <si>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</si>
  <si>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</si>
  <si>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</si>
  <si>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</si>
  <si>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</si>
  <si>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</si>
  <si>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</si>
  <si>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</si>
  <si>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</si>
  <si>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</si>
  <si>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</si>
  <si>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</si>
  <si>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</si>
  <si>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</si>
  <si>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</si>
  <si>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</si>
  <si>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</si>
  <si>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</si>
  <si>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</si>
  <si>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</si>
  <si>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</si>
  <si>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</si>
  <si>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</si>
  <si>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</si>
  <si>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</si>
  <si>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</si>
  <si>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</si>
  <si>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</si>
  <si>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</si>
  <si>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</si>
  <si>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</si>
  <si>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</si>
  <si>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</si>
  <si>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</si>
  <si>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</si>
  <si>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</si>
  <si>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</si>
  <si>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</si>
  <si>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</si>
  <si>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</si>
  <si>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</si>
  <si>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</si>
  <si>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</si>
  <si>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</si>
  <si>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</si>
  <si>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</si>
  <si>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</si>
  <si>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</si>
  <si>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</si>
  <si>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</si>
  <si>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</si>
  <si>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</si>
  <si>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</si>
  <si>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</si>
  <si>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</si>
  <si>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</si>
  <si>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</si>
  <si>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</si>
  <si>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</si>
  <si>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</si>
  <si>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</si>
  <si>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</si>
  <si>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</si>
  <si>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</si>
  <si>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</si>
  <si>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</si>
  <si>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</si>
  <si>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</si>
  <si>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</si>
  <si>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</si>
  <si>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</si>
  <si>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</si>
  <si>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</si>
  <si>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</si>
  <si>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</si>
  <si>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</si>
  <si>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</si>
  <si>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</si>
  <si>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</si>
  <si>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</si>
  <si>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</si>
  <si>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</si>
  <si>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</si>
  <si>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</si>
  <si>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</si>
  <si>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</si>
  <si>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</si>
  <si>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</si>
  <si>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</si>
  <si>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</si>
  <si>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</si>
  <si>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</si>
  <si>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</si>
  <si>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</si>
  <si>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</si>
  <si>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</si>
  <si>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</si>
  <si>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</si>
  <si>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</si>
  <si>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</si>
  <si>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</si>
  <si>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</si>
  <si>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</si>
  <si>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</si>
  <si>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</si>
  <si>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</si>
  <si>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</si>
  <si>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</si>
  <si>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</si>
  <si>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</si>
  <si>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</si>
  <si>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</si>
  <si>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</si>
  <si>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</si>
  <si>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</si>
  <si>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</si>
  <si>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</si>
  <si>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</si>
  <si>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</si>
  <si>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</si>
  <si>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</si>
  <si>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</si>
  <si>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</si>
  <si>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</si>
  <si>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</si>
  <si>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</si>
  <si>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</si>
  <si>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</si>
  <si>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</si>
  <si>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</si>
  <si>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</si>
  <si>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</si>
  <si>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</si>
  <si>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</si>
  <si>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</si>
  <si>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</si>
  <si>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</si>
  <si>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</si>
  <si>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</si>
  <si>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</si>
  <si>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</si>
  <si>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</si>
  <si>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</si>
  <si>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</si>
  <si>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</si>
  <si>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</si>
  <si>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</si>
  <si>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</si>
  <si>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</si>
  <si>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</si>
  <si>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</si>
  <si>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</si>
  <si>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</si>
  <si>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</si>
  <si>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</si>
  <si>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</si>
  <si>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</si>
  <si>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</si>
  <si>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</si>
  <si>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</si>
  <si>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</si>
  <si>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</si>
  <si>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</si>
  <si>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</si>
  <si>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</si>
  <si>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</si>
  <si>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</si>
  <si>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</si>
  <si>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</si>
  <si>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</si>
  <si>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</si>
  <si>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</si>
  <si>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</si>
  <si>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</si>
  <si>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</si>
  <si>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</si>
  <si>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</si>
  <si>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</si>
  <si>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</si>
  <si>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</si>
  <si>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</si>
  <si>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</si>
  <si>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</si>
  <si>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</si>
  <si>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</si>
  <si>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</si>
  <si>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</si>
  <si>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</si>
  <si>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</si>
  <si>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</si>
  <si>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</si>
  <si>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</si>
  <si>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</si>
  <si>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</si>
  <si>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</si>
  <si>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</si>
  <si>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</si>
  <si>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</si>
  <si>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</si>
  <si>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</si>
  <si>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</si>
  <si>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</si>
  <si>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</si>
  <si>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</si>
  <si>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</si>
  <si>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</si>
  <si>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</si>
  <si>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</si>
  <si>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</si>
  <si>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</si>
  <si>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</si>
  <si>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</si>
  <si>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</si>
  <si>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</si>
  <si>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</si>
  <si>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</si>
  <si>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</si>
  <si>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</si>
  <si>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</si>
  <si>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</si>
  <si>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</si>
  <si>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</si>
  <si>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</si>
  <si>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</si>
  <si>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</si>
  <si>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</si>
  <si>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</si>
  <si>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</si>
  <si>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</si>
  <si>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</si>
  <si>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</si>
  <si>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</si>
  <si>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</si>
  <si>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</si>
  <si>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</si>
  <si>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</si>
  <si>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</si>
  <si>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</si>
  <si>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</si>
  <si>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</si>
  <si>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</si>
  <si>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</si>
  <si>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</si>
  <si>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</si>
  <si>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</si>
  <si>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</si>
  <si>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</si>
  <si>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</si>
  <si>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</si>
  <si>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</si>
  <si>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</si>
  <si>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</si>
  <si>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</si>
  <si>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</si>
  <si>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</si>
  <si>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</si>
  <si>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</si>
  <si>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</si>
  <si>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</si>
  <si>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</si>
  <si>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</si>
  <si>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</si>
  <si>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</si>
  <si>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</si>
  <si>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</si>
  <si>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</si>
  <si>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</si>
  <si>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</si>
  <si>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</si>
  <si>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</si>
  <si>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</si>
  <si>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</si>
  <si>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</si>
  <si>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</si>
  <si>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</si>
  <si>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</si>
  <si>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</si>
  <si>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</si>
  <si>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</si>
  <si>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</si>
  <si>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</si>
  <si>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</si>
  <si>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</si>
  <si>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</si>
  <si>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</si>
  <si>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</si>
  <si>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</si>
  <si>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</si>
  <si>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</si>
  <si>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</si>
  <si>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</si>
  <si>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</si>
  <si>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</si>
  <si>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</si>
  <si>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</si>
  <si>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</si>
  <si>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</si>
  <si>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</si>
  <si>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</si>
  <si>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</si>
  <si>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</si>
  <si>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</si>
  <si>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</si>
  <si>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</si>
  <si>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</si>
  <si>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</si>
  <si>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</si>
  <si>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</si>
  <si>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</si>
  <si>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</si>
  <si>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</si>
  <si>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</si>
  <si>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</si>
  <si>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</si>
  <si>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</si>
  <si>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</si>
  <si>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</si>
  <si>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</si>
  <si>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</si>
  <si>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</si>
  <si>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</si>
  <si>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</si>
  <si>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</si>
  <si>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</si>
  <si>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</si>
  <si>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</si>
  <si>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</si>
  <si>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</si>
  <si>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</si>
  <si>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</si>
  <si>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</si>
  <si>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</si>
  <si>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</si>
  <si>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</si>
  <si>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</si>
  <si>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</si>
  <si>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</si>
  <si>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</si>
  <si>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</si>
  <si>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</si>
  <si>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</si>
  <si>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</si>
  <si>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</si>
  <si>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</si>
  <si>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</si>
  <si>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</si>
  <si>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</si>
  <si>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</si>
  <si>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</si>
  <si>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</si>
  <si>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</si>
  <si>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</si>
  <si>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</si>
  <si>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</si>
  <si>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</si>
  <si>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</si>
  <si>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</si>
  <si>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</si>
  <si>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</si>
  <si>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</si>
  <si>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</si>
  <si>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</si>
  <si>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</si>
  <si>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</si>
  <si>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</si>
  <si>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</si>
  <si>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</si>
  <si>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</si>
  <si>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</si>
  <si>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</si>
  <si>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</si>
  <si>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</si>
  <si>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</si>
  <si>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</si>
  <si>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</si>
  <si>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</si>
  <si>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</si>
  <si>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</si>
  <si>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</si>
  <si>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</si>
  <si>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</si>
  <si>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</si>
  <si>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</si>
  <si>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</si>
  <si>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</si>
  <si>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</si>
  <si>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</si>
  <si>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</si>
  <si>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</si>
  <si>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</si>
  <si>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</si>
  <si>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</si>
  <si>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</si>
  <si>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</si>
  <si>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</si>
  <si>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</si>
  <si>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</si>
  <si>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</si>
  <si>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</si>
  <si>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</si>
  <si>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</si>
  <si>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</si>
  <si>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</si>
  <si>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</si>
  <si>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</si>
  <si>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</si>
  <si>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</si>
  <si>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</si>
  <si>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</si>
  <si>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</si>
  <si>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</si>
  <si>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</si>
  <si>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</si>
  <si>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</si>
  <si>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</si>
  <si>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</si>
  <si>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</si>
  <si>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</si>
  <si>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</si>
  <si>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</si>
  <si>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</si>
  <si>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</si>
  <si>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</si>
  <si>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</si>
  <si>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</si>
  <si>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</si>
  <si>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</si>
  <si>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</si>
  <si>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</si>
  <si>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</si>
  <si>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</si>
  <si>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</si>
  <si>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</si>
  <si>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</si>
  <si>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</si>
  <si>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</si>
  <si>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</si>
  <si>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</si>
  <si>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</si>
  <si>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</si>
  <si>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</si>
  <si>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</si>
  <si>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</si>
  <si>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</si>
  <si>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</si>
  <si>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</si>
  <si>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</si>
  <si>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</si>
  <si>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</si>
  <si>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</si>
  <si>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</si>
  <si>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</si>
  <si>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</si>
  <si>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</si>
  <si>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</si>
  <si>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</si>
  <si>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</si>
  <si>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</si>
  <si>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</si>
  <si>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</si>
  <si>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</si>
  <si>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</si>
  <si>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</si>
  <si>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</si>
  <si>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</si>
  <si>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</si>
  <si>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</si>
  <si>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</si>
  <si>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</si>
  <si>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</si>
  <si>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</si>
  <si>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</si>
  <si>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</si>
  <si>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</si>
  <si>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</si>
  <si>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</si>
  <si>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</si>
  <si>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</si>
  <si>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</si>
  <si>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</si>
  <si>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</si>
  <si>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</si>
  <si>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</si>
  <si>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</si>
  <si>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</si>
  <si>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</si>
  <si>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</si>
  <si>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</si>
  <si>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</si>
  <si>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</si>
  <si>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</si>
  <si>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</si>
  <si>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</si>
  <si>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</si>
  <si>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</si>
  <si>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</si>
  <si>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</si>
  <si>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</si>
  <si>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</si>
  <si>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</si>
  <si>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</si>
  <si>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</si>
  <si>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</si>
  <si>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</si>
  <si>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</si>
  <si>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</si>
  <si>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</si>
  <si>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</si>
  <si>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</si>
  <si>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</si>
  <si>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</si>
  <si>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</si>
  <si>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</si>
  <si>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</si>
  <si>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</si>
  <si>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</si>
  <si>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</si>
  <si>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</si>
  <si>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</si>
  <si>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</si>
  <si>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</si>
  <si>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</si>
  <si>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</si>
  <si>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</si>
  <si>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</si>
  <si>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</si>
  <si>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</si>
  <si>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</si>
  <si>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</si>
  <si>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</si>
  <si>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</si>
  <si>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</si>
  <si>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</si>
  <si>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</si>
  <si>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</si>
  <si>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</si>
  <si>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</si>
  <si>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</si>
  <si>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</si>
  <si>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</si>
  <si>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</si>
  <si>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</si>
  <si>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</si>
  <si>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</si>
  <si>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</si>
  <si>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</si>
  <si>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</si>
  <si>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</si>
  <si>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</si>
  <si>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</si>
  <si>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</si>
  <si>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</si>
  <si>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</si>
  <si>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</si>
  <si>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</si>
  <si>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</si>
  <si>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</si>
  <si>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</si>
  <si>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</si>
  <si>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</si>
  <si>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</si>
  <si>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</si>
  <si>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</si>
  <si>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</si>
  <si>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</si>
  <si>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</si>
  <si>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</si>
  <si>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</si>
  <si>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</si>
  <si>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</si>
  <si>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</si>
  <si>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</si>
  <si>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</si>
  <si>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</si>
  <si>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</si>
  <si>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</si>
  <si>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</si>
  <si>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</si>
  <si>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</si>
  <si>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</si>
  <si>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</si>
  <si>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</si>
  <si>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</si>
  <si>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</si>
  <si>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</si>
  <si>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</si>
  <si>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</si>
  <si>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</si>
  <si>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</si>
  <si>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</si>
  <si>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</si>
  <si>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</si>
  <si>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</si>
  <si>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</si>
  <si>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</si>
  <si>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</si>
  <si>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</si>
  <si>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</si>
  <si>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</si>
  <si>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</si>
  <si>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</si>
  <si>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</si>
  <si>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</si>
  <si>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</si>
  <si>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</si>
  <si>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</si>
  <si>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</si>
  <si>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</si>
  <si>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</si>
  <si>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</si>
  <si>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</si>
  <si>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</si>
  <si>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</si>
  <si>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</si>
  <si>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</si>
  <si>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</si>
  <si>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</si>
  <si>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</si>
  <si>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</si>
  <si>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</si>
  <si>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</si>
  <si>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</si>
  <si>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</si>
  <si>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</si>
  <si>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</si>
  <si>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</si>
  <si>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</si>
  <si>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</si>
  <si>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</si>
  <si>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</si>
  <si>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</si>
  <si>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</si>
  <si>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</si>
  <si>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</si>
  <si>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</si>
  <si>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</si>
  <si>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</si>
  <si>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</si>
  <si>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</si>
  <si>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</si>
  <si>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</si>
  <si>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</si>
  <si>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</si>
  <si>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</si>
  <si>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</si>
  <si>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</si>
  <si>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</si>
  <si>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</si>
  <si>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</si>
  <si>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</si>
  <si>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</si>
  <si>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</si>
  <si>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</si>
  <si>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</si>
  <si>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</si>
  <si>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</si>
  <si>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</si>
  <si>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</si>
  <si>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</si>
  <si>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</si>
  <si>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</si>
  <si>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</si>
  <si>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</si>
  <si>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</si>
  <si>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</si>
  <si>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</si>
  <si>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</si>
  <si>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</si>
  <si>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</si>
  <si>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</si>
  <si>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</si>
  <si>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</si>
  <si>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</si>
  <si>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</si>
  <si>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</si>
  <si>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</si>
  <si>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</si>
  <si>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</si>
  <si>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</si>
  <si>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</si>
  <si>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</si>
  <si>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</si>
  <si>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</si>
  <si>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</si>
  <si>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</si>
  <si>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</si>
  <si>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</si>
  <si>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</si>
  <si>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</si>
  <si>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</si>
  <si>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</si>
  <si>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</si>
  <si>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</si>
  <si>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</si>
  <si>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</si>
  <si>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</si>
  <si>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</si>
  <si>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</si>
  <si>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</si>
  <si>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</si>
  <si>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</si>
  <si>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</si>
  <si>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</si>
  <si>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</si>
  <si>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</si>
  <si>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</si>
  <si>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</si>
  <si>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</si>
  <si>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</si>
  <si>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</si>
  <si>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</si>
  <si>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</si>
  <si>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</si>
  <si>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</si>
  <si>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</si>
  <si>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</si>
  <si>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</si>
  <si>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</si>
  <si>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</si>
  <si>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</si>
  <si>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</si>
  <si>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</si>
  <si>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</si>
  <si>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</si>
  <si>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</si>
  <si>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</si>
  <si>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</si>
  <si>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</si>
  <si>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</si>
  <si>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</si>
  <si>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</si>
  <si>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</si>
  <si>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</si>
  <si>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</si>
  <si>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</si>
  <si>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</si>
  <si>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</si>
  <si>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</si>
  <si>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</si>
  <si>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</si>
  <si>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</si>
  <si>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</si>
  <si>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</si>
  <si>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</si>
  <si>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</si>
  <si>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</si>
  <si>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</si>
  <si>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</si>
  <si>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</si>
  <si>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</si>
  <si>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</si>
  <si>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</si>
  <si>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</si>
  <si>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</si>
  <si>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</si>
  <si>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</si>
  <si>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</si>
  <si>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</si>
  <si>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</si>
  <si>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</si>
  <si>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</si>
  <si>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</si>
  <si>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</si>
  <si>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</si>
  <si>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</si>
  <si>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</si>
  <si>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</si>
  <si>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</si>
  <si>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</si>
  <si>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</si>
  <si>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</si>
  <si>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</si>
  <si>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</si>
  <si>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</si>
  <si>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</si>
  <si>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</si>
  <si>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</si>
  <si>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</si>
  <si>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</si>
  <si>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</si>
  <si>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</si>
  <si>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</si>
  <si>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</si>
  <si>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</si>
  <si>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</si>
  <si>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</si>
  <si>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</si>
  <si>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</si>
  <si>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</si>
  <si>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</si>
  <si>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</si>
  <si>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</si>
  <si>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</si>
  <si>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</si>
  <si>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</si>
  <si>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</si>
  <si>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</si>
  <si>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</si>
  <si>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</si>
  <si>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</si>
  <si>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</si>
  <si>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</si>
  <si>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</si>
  <si>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</si>
  <si>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</si>
  <si>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</si>
  <si>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</si>
  <si>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</si>
  <si>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</si>
  <si>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</si>
  <si>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</si>
  <si>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</si>
  <si>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</si>
  <si>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</si>
  <si>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</si>
  <si>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</si>
  <si>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</si>
  <si>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</si>
  <si>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</si>
  <si>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</si>
  <si>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</si>
  <si>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</si>
  <si>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</si>
  <si>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</si>
  <si>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</si>
  <si>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</si>
  <si>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</si>
  <si>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</si>
  <si>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</si>
  <si>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</si>
  <si>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</si>
  <si>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</si>
  <si>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</si>
  <si>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</si>
  <si>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</si>
  <si>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</si>
  <si>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</si>
  <si>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</si>
  <si>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</si>
  <si>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</si>
  <si>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</si>
  <si>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</si>
  <si>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</si>
  <si>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</si>
  <si>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</si>
  <si>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</si>
  <si>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</si>
  <si>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</si>
  <si>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</si>
  <si>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</si>
  <si>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</si>
  <si>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</si>
  <si>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</si>
  <si>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</si>
  <si>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</si>
  <si>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</si>
  <si>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</si>
  <si>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</si>
  <si>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</si>
  <si>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</si>
  <si>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</si>
  <si>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</si>
  <si>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</si>
  <si>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</si>
  <si>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</si>
  <si>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</si>
  <si>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</si>
  <si>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</si>
  <si>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</si>
  <si>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</si>
  <si>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</si>
  <si>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</si>
  <si>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</si>
  <si>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</si>
  <si>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</si>
  <si>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</si>
  <si>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</si>
  <si>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</si>
  <si>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</si>
  <si>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</si>
  <si>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</si>
  <si>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</si>
  <si>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</si>
  <si>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</si>
  <si>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</si>
  <si>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</si>
  <si>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</si>
  <si>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</si>
  <si>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</si>
  <si>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</si>
  <si>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</si>
  <si>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</si>
  <si>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</si>
  <si>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</si>
  <si>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</si>
  <si>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</si>
  <si>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</si>
  <si>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</si>
  <si>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</si>
  <si>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</si>
  <si>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</si>
  <si>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</si>
  <si>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</si>
  <si>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</si>
  <si>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</si>
  <si>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</si>
  <si>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</si>
  <si>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</si>
  <si>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</si>
  <si>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</si>
  <si>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</si>
  <si>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</si>
  <si>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</si>
  <si>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</si>
  <si>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</si>
  <si>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</si>
  <si>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</si>
  <si>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</si>
  <si>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</si>
  <si>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</si>
  <si>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</si>
  <si>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</si>
  <si>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</si>
  <si>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</si>
  <si>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</si>
  <si>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</si>
  <si>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</si>
  <si>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</si>
  <si>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</si>
  <si>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</si>
  <si>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</si>
  <si>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</si>
  <si>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</si>
  <si>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</si>
  <si>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</si>
  <si>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</si>
  <si>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</si>
  <si>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</si>
  <si>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</si>
  <si>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</si>
  <si>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</si>
  <si>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</si>
  <si>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</si>
  <si>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</si>
  <si>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</si>
  <si>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</si>
  <si>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</si>
  <si>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</si>
  <si>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</si>
  <si>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</si>
  <si>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</si>
  <si>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</si>
  <si>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</si>
  <si>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</si>
  <si>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</si>
  <si>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</si>
  <si>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</si>
  <si>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</si>
  <si>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</si>
  <si>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</si>
  <si>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</si>
  <si>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</si>
  <si>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</si>
  <si>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</si>
  <si>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</si>
  <si>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</si>
  <si>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</si>
  <si>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</si>
  <si>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</si>
  <si>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</si>
  <si>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</si>
  <si>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</si>
  <si>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</si>
  <si>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</si>
  <si>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</si>
  <si>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</si>
  <si>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</si>
  <si>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</si>
  <si>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</si>
  <si>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</si>
  <si>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</si>
  <si>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</si>
  <si>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</si>
  <si>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</si>
  <si>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</si>
  <si>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</si>
  <si>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</si>
  <si>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</si>
  <si>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</si>
  <si>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</si>
  <si>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</si>
  <si>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</si>
  <si>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</si>
  <si>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</si>
  <si>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</si>
  <si>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</si>
  <si>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</si>
  <si>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</si>
  <si>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</si>
  <si>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</si>
  <si>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</si>
  <si>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</si>
  <si>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</si>
  <si>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</si>
  <si>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</si>
  <si>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</si>
  <si>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</si>
  <si>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</si>
  <si>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</si>
  <si>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</si>
  <si>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</si>
  <si>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</si>
  <si>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</si>
  <si>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</si>
  <si>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</si>
  <si>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</si>
  <si>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</si>
  <si>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</si>
  <si>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</si>
  <si>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</si>
  <si>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</si>
  <si>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</si>
  <si>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</si>
  <si>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</si>
  <si>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</si>
  <si>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</si>
  <si>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</si>
  <si>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</si>
  <si>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</si>
  <si>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</si>
  <si>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</si>
  <si>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</si>
  <si>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</si>
  <si>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</si>
  <si>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</si>
  <si>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</si>
  <si>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</si>
  <si>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</si>
  <si>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</si>
  <si>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</si>
  <si>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</si>
  <si>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</si>
  <si>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</si>
  <si>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</si>
  <si>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</si>
  <si>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</si>
  <si>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</si>
  <si>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</si>
  <si>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</si>
  <si>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</si>
  <si>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</si>
  <si>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</si>
  <si>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</si>
  <si>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</si>
  <si>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</si>
  <si>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</si>
  <si>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</si>
  <si>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</si>
  <si>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</si>
  <si>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</si>
  <si>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</si>
  <si>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</si>
  <si>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</si>
  <si>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</si>
  <si>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</si>
  <si>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</si>
  <si>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</si>
  <si>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</si>
  <si>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</si>
  <si>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</si>
  <si>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</si>
  <si>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</si>
  <si>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</si>
  <si>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</si>
  <si>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</si>
  <si>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</si>
  <si>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</si>
  <si>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</si>
  <si>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</si>
  <si>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</si>
  <si>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</si>
  <si>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</si>
  <si>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</si>
  <si>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</si>
  <si>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</si>
  <si>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</si>
  <si>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</si>
  <si>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</si>
  <si>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</si>
  <si>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</si>
  <si>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</si>
  <si>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</si>
  <si>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</si>
  <si>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</si>
  <si>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</si>
  <si>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</si>
  <si>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</si>
  <si>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</si>
  <si>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</si>
  <si>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</si>
  <si>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</si>
  <si>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</si>
  <si>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</si>
  <si>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</si>
  <si>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</si>
  <si>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</si>
  <si>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</si>
  <si>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</si>
  <si>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</si>
  <si>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</si>
  <si>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</si>
  <si>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</si>
  <si>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</si>
  <si>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</si>
  <si>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</si>
  <si>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</si>
  <si>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</si>
  <si>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</si>
  <si>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</si>
  <si>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</si>
  <si>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</si>
  <si>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</si>
  <si>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</si>
  <si>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</si>
  <si>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</si>
  <si>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</si>
  <si>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</si>
  <si>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</si>
  <si>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</si>
  <si>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</si>
  <si>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</si>
  <si>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</si>
  <si>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</si>
  <si>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</si>
  <si>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</si>
  <si>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</si>
  <si>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</si>
  <si>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</si>
  <si>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</si>
  <si>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</si>
  <si>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</si>
  <si>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</si>
  <si>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</si>
  <si>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</si>
  <si>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</si>
  <si>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</si>
  <si>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</si>
  <si>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</si>
  <si>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</si>
  <si>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</si>
  <si>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</si>
  <si>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</si>
  <si>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</si>
  <si>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</si>
  <si>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</si>
  <si>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</si>
  <si>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</si>
  <si>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</si>
  <si>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</si>
  <si>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</si>
  <si>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</si>
  <si>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</si>
  <si>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</si>
  <si>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</si>
  <si>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</si>
  <si>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</si>
  <si>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</si>
  <si>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</si>
  <si>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</si>
  <si>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</si>
  <si>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</si>
  <si>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</si>
  <si>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</si>
  <si>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</si>
  <si>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</si>
  <si>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</si>
  <si>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</si>
  <si>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</si>
  <si>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</si>
  <si>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</si>
  <si>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</si>
  <si>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</si>
  <si>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</si>
  <si>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</si>
  <si>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</si>
  <si>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</si>
  <si>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</si>
  <si>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</si>
  <si>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</si>
  <si>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</si>
  <si>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</si>
  <si>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</si>
  <si>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</si>
  <si>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</si>
  <si>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</si>
  <si>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</si>
  <si>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</si>
  <si>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</si>
  <si>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</si>
  <si>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</si>
  <si>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</si>
  <si>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</si>
  <si>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</si>
  <si>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</si>
  <si>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</si>
  <si>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</si>
  <si>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</si>
  <si>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</si>
  <si>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</si>
  <si>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</si>
  <si>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</si>
  <si>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</si>
  <si>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</si>
  <si>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</si>
  <si>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</si>
  <si>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</si>
  <si>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</si>
  <si>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</si>
  <si>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</si>
  <si>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</si>
  <si>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</si>
  <si>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</si>
  <si>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</si>
  <si>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</si>
  <si>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</si>
  <si>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</si>
  <si>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</si>
  <si>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</si>
  <si>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</si>
  <si>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</si>
  <si>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</si>
  <si>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</si>
  <si>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</si>
  <si>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</si>
  <si>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</si>
  <si>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</si>
  <si>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</si>
  <si>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</si>
  <si>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</si>
  <si>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</si>
  <si>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</si>
  <si>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</si>
  <si>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</si>
  <si>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</si>
  <si>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</si>
  <si>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</si>
  <si>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</si>
  <si>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</si>
  <si>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</si>
  <si>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</si>
  <si>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</si>
  <si>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</si>
  <si>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</si>
  <si>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</si>
  <si>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</si>
  <si>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</si>
  <si>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</si>
  <si>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</si>
  <si>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</si>
  <si>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</si>
  <si>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</si>
  <si>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</si>
  <si>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</si>
  <si>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</si>
  <si>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</si>
  <si>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</si>
  <si>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</si>
  <si>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</si>
  <si>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</si>
  <si>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</si>
  <si>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</si>
  <si>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</si>
  <si>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</si>
  <si>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</si>
  <si>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</si>
  <si>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</si>
  <si>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</si>
  <si>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</si>
  <si>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</si>
  <si>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</si>
  <si>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</si>
  <si>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</si>
  <si>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</si>
  <si>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</si>
  <si>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</si>
  <si>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</si>
  <si>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</si>
  <si>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</si>
  <si>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</si>
  <si>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</si>
  <si>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</si>
  <si>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</si>
  <si>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</si>
  <si>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</si>
  <si>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</si>
  <si>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</si>
  <si>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</si>
  <si>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</si>
  <si>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</si>
  <si>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</si>
  <si>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</si>
  <si>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</si>
  <si>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</si>
  <si>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</si>
  <si>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</si>
  <si>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</si>
  <si>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</si>
  <si>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</si>
  <si>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</si>
  <si>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</si>
  <si>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</si>
  <si>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</si>
  <si>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</si>
  <si>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</si>
  <si>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</si>
  <si>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</si>
  <si>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</si>
  <si>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</si>
  <si>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</si>
  <si>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</si>
  <si>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</si>
  <si>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</si>
  <si>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</si>
  <si>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</si>
  <si>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</si>
  <si>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</si>
  <si>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</si>
  <si>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</si>
  <si>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</si>
  <si>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</si>
  <si>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</si>
  <si>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</si>
  <si>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</si>
  <si>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</si>
  <si>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</si>
  <si>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</si>
  <si>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</si>
  <si>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</si>
  <si>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</si>
  <si>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</si>
  <si>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</si>
  <si>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</si>
  <si>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</si>
  <si>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</si>
  <si>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</si>
  <si>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</si>
  <si>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</si>
  <si>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</si>
  <si>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</si>
  <si>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</si>
  <si>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</si>
  <si>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</si>
  <si>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</si>
  <si>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</si>
  <si>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</si>
  <si>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</si>
  <si>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</si>
  <si>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</si>
  <si>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</si>
  <si>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</si>
  <si>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</si>
  <si>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</si>
  <si>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</si>
  <si>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</si>
  <si>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</si>
  <si>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</si>
  <si>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</si>
  <si>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</si>
  <si>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</si>
  <si>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</si>
  <si>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</si>
  <si>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</si>
  <si>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</si>
  <si>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</si>
  <si>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</si>
  <si>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</si>
  <si>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</si>
  <si>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</si>
  <si>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</si>
  <si>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</si>
  <si>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</si>
  <si>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</si>
  <si>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</si>
  <si>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</si>
  <si>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</si>
  <si>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</si>
  <si>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</si>
  <si>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</si>
  <si>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</si>
  <si>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</si>
  <si>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</si>
  <si>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</si>
  <si>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</si>
  <si>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</si>
  <si>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</si>
  <si>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</si>
  <si>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</si>
  <si>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</si>
  <si>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</si>
  <si>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</si>
  <si>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</si>
  <si>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</si>
  <si>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</si>
  <si>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</si>
  <si>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</si>
  <si>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</si>
  <si>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</si>
  <si>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</si>
  <si>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</si>
  <si>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</si>
  <si>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</si>
  <si>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</si>
  <si>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</si>
  <si>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</si>
  <si>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</si>
  <si>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</si>
  <si>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</si>
  <si>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</si>
  <si>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</si>
  <si>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</si>
  <si>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</si>
  <si>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</si>
  <si>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</si>
  <si>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</si>
  <si>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</si>
  <si>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</si>
  <si>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</si>
  <si>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</si>
  <si>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</si>
  <si>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</si>
  <si>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</si>
  <si>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</si>
  <si>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</si>
  <si>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</si>
  <si>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</si>
  <si>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</si>
  <si>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</si>
  <si>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</si>
  <si>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</si>
  <si>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</si>
  <si>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</si>
  <si>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</si>
  <si>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</si>
  <si>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</si>
  <si>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</si>
  <si>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</si>
  <si>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</si>
  <si>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</si>
  <si>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</si>
  <si>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</si>
  <si>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</si>
  <si>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</si>
  <si>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</si>
  <si>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</si>
  <si>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</si>
  <si>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</si>
  <si>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</si>
  <si>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</si>
  <si>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</si>
  <si>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</si>
  <si>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</si>
  <si>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</si>
  <si>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</si>
  <si>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</si>
  <si>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</si>
  <si>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</si>
  <si>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</si>
  <si>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</si>
  <si>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</si>
  <si>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</si>
  <si>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</si>
  <si>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</si>
  <si>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</si>
  <si>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</si>
  <si>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</si>
  <si>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</si>
  <si>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</si>
  <si>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</si>
  <si>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</si>
  <si>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</si>
  <si>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</si>
  <si>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</si>
  <si>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</si>
  <si>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</si>
  <si>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</si>
  <si>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</si>
  <si>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</si>
  <si>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</si>
  <si>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</si>
  <si>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</si>
  <si>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</si>
  <si>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</si>
  <si>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</si>
  <si>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</si>
  <si>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</si>
  <si>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</si>
  <si>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</si>
  <si>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</si>
  <si>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</si>
  <si>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</si>
  <si>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</si>
  <si>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</si>
  <si>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</si>
  <si>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</si>
  <si>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</si>
  <si>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</si>
  <si>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</si>
  <si>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</si>
  <si>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</si>
  <si>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</si>
  <si>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</si>
  <si>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</si>
  <si>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</si>
  <si>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</si>
  <si>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</si>
  <si>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</si>
  <si>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</si>
  <si>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</si>
  <si>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</si>
  <si>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</si>
  <si>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</si>
  <si>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</si>
  <si>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</si>
  <si>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</si>
  <si>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</si>
  <si>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</si>
  <si>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</si>
  <si>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</si>
  <si>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</si>
  <si>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</si>
  <si>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</si>
  <si>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</si>
  <si>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</si>
  <si>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</si>
  <si>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</si>
  <si>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</si>
  <si>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</si>
  <si>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</si>
  <si>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</si>
  <si>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</si>
  <si>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</si>
  <si>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</si>
  <si>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</si>
  <si>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</si>
  <si>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</si>
  <si>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</si>
  <si>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</si>
  <si>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</si>
  <si>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</si>
  <si>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</si>
  <si>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</si>
  <si>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</si>
  <si>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</si>
  <si>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</si>
  <si>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</si>
  <si>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</si>
  <si>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</si>
  <si>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</si>
  <si>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</si>
  <si>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</si>
  <si>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</si>
  <si>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</si>
  <si>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</si>
  <si>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</si>
  <si>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</si>
  <si>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</si>
  <si>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</si>
  <si>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</si>
  <si>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</si>
  <si>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</si>
  <si>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</si>
  <si>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</si>
  <si>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</si>
  <si>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</si>
  <si>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</si>
  <si>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</si>
  <si>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</si>
  <si>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</si>
  <si>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</si>
  <si>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</si>
  <si>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</si>
  <si>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</si>
  <si>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</si>
  <si>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</si>
  <si>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</si>
  <si>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</si>
  <si>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</si>
  <si>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</si>
  <si>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</si>
  <si>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</si>
  <si>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</si>
  <si>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</si>
  <si>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</si>
  <si>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</si>
  <si>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</si>
  <si>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</si>
  <si>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</si>
  <si>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</si>
  <si>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</si>
  <si>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</si>
  <si>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</si>
  <si>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</si>
  <si>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</si>
  <si>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</si>
  <si>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</si>
  <si>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</si>
  <si>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</si>
  <si>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</si>
  <si>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</si>
  <si>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</si>
  <si>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</si>
  <si>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</si>
  <si>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</si>
  <si>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</si>
  <si>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</si>
  <si>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</si>
  <si>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</si>
  <si>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</si>
  <si>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</si>
  <si>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</si>
  <si>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</si>
  <si>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</si>
  <si>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</si>
  <si>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</si>
  <si>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</si>
  <si>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</si>
  <si>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</si>
  <si>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</si>
  <si>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</si>
  <si>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</si>
  <si>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</si>
  <si>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</si>
  <si>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</si>
  <si>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</si>
  <si>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</si>
  <si>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</si>
  <si>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</si>
  <si>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</si>
  <si>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</si>
  <si>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</si>
  <si>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</si>
  <si>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</si>
  <si>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</si>
  <si>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</si>
  <si>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</si>
  <si>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</si>
  <si>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</si>
  <si>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</si>
  <si>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</si>
  <si>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</si>
  <si>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</si>
  <si>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</si>
  <si>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</si>
  <si>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</si>
  <si>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</si>
  <si>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</si>
  <si>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</si>
  <si>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</si>
  <si>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</si>
  <si>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</si>
  <si>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</si>
  <si>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</si>
  <si>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</si>
  <si>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</si>
  <si>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</si>
  <si>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</si>
  <si>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</si>
  <si>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</si>
  <si>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</si>
  <si>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</si>
  <si>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</si>
  <si>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</si>
  <si>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</si>
  <si>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</si>
  <si>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</si>
  <si>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</si>
  <si>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</si>
  <si>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</si>
  <si>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</si>
  <si>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</si>
  <si>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</si>
  <si>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</si>
  <si>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</si>
  <si>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</si>
  <si>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</si>
  <si>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</si>
  <si>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</si>
  <si>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</si>
  <si>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</si>
  <si>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</si>
  <si>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</si>
  <si>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</si>
  <si>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</si>
  <si>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</si>
  <si>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</si>
  <si>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</si>
  <si>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</si>
  <si>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</si>
  <si>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</si>
  <si>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</si>
  <si>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</si>
  <si>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</si>
  <si>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</si>
  <si>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</si>
  <si>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</si>
  <si>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</si>
  <si>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</si>
  <si>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</si>
  <si>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</si>
  <si>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</si>
  <si>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</si>
  <si>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</si>
  <si>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</si>
  <si>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</si>
  <si>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</si>
  <si>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</si>
  <si>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</si>
  <si>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</si>
  <si>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</si>
  <si>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</si>
  <si>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</si>
  <si>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</si>
  <si>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</si>
  <si>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</si>
  <si>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</si>
  <si>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</si>
  <si>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</si>
  <si>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</si>
  <si>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</si>
  <si>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</si>
  <si>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</si>
  <si>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</si>
  <si>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</si>
  <si>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</si>
  <si>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</si>
  <si>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</si>
  <si>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</si>
  <si>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</si>
  <si>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</si>
  <si>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</si>
  <si>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</si>
  <si>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</si>
  <si>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</si>
  <si>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</si>
  <si>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</si>
  <si>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</si>
  <si>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</si>
  <si>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</si>
  <si>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</si>
  <si>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</si>
  <si>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</si>
  <si>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</si>
  <si>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</si>
  <si>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</si>
  <si>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</si>
  <si>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</si>
  <si>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</si>
  <si>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</si>
  <si>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</si>
  <si>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</si>
  <si>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</si>
  <si>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</si>
  <si>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</si>
  <si>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</si>
  <si>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</si>
  <si>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</si>
  <si>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</si>
  <si>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</si>
  <si>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</si>
  <si>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</si>
  <si>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</si>
  <si>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</si>
  <si>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</si>
  <si>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</si>
  <si>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</si>
  <si>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</si>
  <si>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</si>
  <si>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</si>
  <si>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</si>
  <si>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</si>
  <si>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</si>
  <si>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</si>
  <si>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</si>
  <si>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</si>
  <si>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</si>
  <si>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</si>
  <si>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</si>
  <si>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</si>
  <si>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</si>
  <si>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</si>
  <si>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</si>
  <si>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</si>
  <si>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</si>
  <si>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</si>
  <si>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</si>
  <si>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</si>
  <si>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</si>
  <si>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</si>
  <si>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</si>
  <si>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</si>
  <si>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</si>
  <si>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</si>
  <si>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</si>
  <si>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</si>
  <si>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</si>
  <si>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</si>
  <si>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</si>
  <si>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</si>
  <si>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</si>
  <si>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</si>
  <si>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</si>
  <si>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</si>
  <si>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</si>
  <si>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</si>
  <si>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</si>
  <si>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</si>
  <si>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</si>
  <si>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</si>
  <si>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</si>
  <si>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</si>
  <si>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</si>
  <si>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</si>
  <si>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</si>
  <si>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</si>
  <si>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</si>
  <si>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</si>
  <si>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</si>
  <si>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</si>
  <si>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</si>
  <si>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</si>
  <si>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</si>
  <si>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</si>
  <si>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</si>
  <si>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</si>
  <si>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</si>
  <si>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</si>
  <si>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</si>
  <si>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</si>
  <si>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</si>
  <si>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</si>
  <si>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</si>
  <si>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</si>
  <si>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</si>
  <si>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</si>
  <si>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</si>
  <si>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</si>
  <si>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</si>
  <si>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</si>
  <si>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</si>
  <si>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</si>
  <si>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</si>
  <si>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</si>
  <si>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</si>
  <si>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</si>
  <si>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</si>
  <si>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</si>
  <si>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</si>
  <si>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</si>
  <si>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</si>
  <si>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</si>
  <si>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</si>
  <si>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</si>
  <si>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</si>
  <si>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</si>
  <si>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</si>
  <si>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</si>
  <si>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</si>
  <si>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</si>
  <si>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</si>
  <si>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</si>
  <si>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</si>
  <si>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</si>
  <si>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</si>
  <si>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</si>
  <si>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</si>
  <si>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</si>
  <si>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</si>
  <si>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</si>
  <si>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</si>
  <si>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</si>
  <si>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</si>
  <si>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</si>
  <si>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</si>
  <si>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</si>
  <si>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</si>
  <si>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</si>
  <si>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</si>
  <si>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</si>
  <si>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</si>
  <si>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</si>
  <si>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</si>
  <si>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</si>
  <si>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</si>
  <si>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</si>
  <si>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</si>
  <si>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</si>
  <si>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</si>
  <si>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</si>
  <si>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</si>
  <si>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</si>
  <si>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</si>
  <si>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</si>
  <si>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</si>
  <si>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</si>
  <si>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</si>
  <si>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</si>
  <si>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</si>
  <si>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</si>
  <si>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</si>
  <si>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</si>
  <si>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</si>
  <si>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</si>
  <si>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</si>
  <si>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</si>
  <si>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</si>
  <si>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</si>
  <si>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</si>
  <si>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</si>
  <si>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</si>
  <si>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</si>
  <si>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</si>
  <si>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</si>
  <si>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</si>
  <si>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</si>
  <si>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</si>
  <si>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</si>
  <si>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</si>
  <si>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</si>
  <si>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</si>
  <si>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</si>
  <si>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</si>
  <si>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</si>
  <si>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</si>
  <si>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</si>
  <si>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</si>
  <si>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</si>
  <si>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</si>
  <si>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</si>
  <si>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</si>
  <si>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</si>
  <si>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</si>
  <si>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</si>
  <si>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</si>
  <si>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</si>
  <si>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</si>
  <si>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</si>
  <si>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</si>
  <si>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</si>
  <si>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</si>
  <si>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</si>
  <si>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</si>
  <si>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</si>
  <si>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</si>
  <si>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</si>
  <si>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</si>
  <si>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</si>
  <si>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</si>
  <si>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</si>
  <si>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</si>
  <si>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</si>
  <si>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</si>
  <si>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</si>
  <si>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</si>
  <si>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</si>
  <si>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</si>
  <si>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</si>
  <si>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</si>
  <si>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</si>
  <si>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</si>
  <si>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</si>
  <si>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</si>
  <si>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</si>
  <si>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</si>
  <si>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</si>
  <si>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</si>
  <si>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</si>
  <si>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</si>
  <si>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</si>
  <si>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</si>
  <si>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</si>
  <si>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</si>
  <si>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</si>
  <si>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</si>
  <si>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</si>
  <si>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</si>
  <si>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</si>
  <si>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</si>
  <si>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</si>
  <si>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</si>
  <si>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</si>
  <si>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</si>
  <si>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</si>
  <si>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</si>
  <si>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</si>
  <si>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</si>
  <si>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</si>
  <si>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</si>
  <si>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</si>
  <si>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</si>
  <si>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</si>
  <si>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</si>
  <si>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</si>
  <si>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</si>
  <si>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</si>
  <si>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</si>
  <si>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</si>
  <si>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</si>
  <si>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</si>
  <si>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</si>
  <si>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</si>
  <si>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</si>
  <si>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</si>
  <si>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</si>
  <si>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</si>
  <si>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</si>
  <si>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</si>
  <si>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</si>
  <si>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</si>
  <si>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</si>
  <si>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</si>
  <si>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</si>
  <si>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</si>
  <si>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</si>
  <si>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</si>
  <si>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</si>
  <si>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</si>
  <si>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</si>
  <si>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</si>
  <si>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</si>
  <si>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</si>
  <si>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</si>
  <si>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</si>
  <si>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</si>
  <si>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</si>
  <si>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</si>
  <si>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</si>
  <si>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</si>
  <si>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</si>
  <si>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</si>
  <si>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</si>
  <si>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</si>
  <si>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</si>
  <si>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</si>
  <si>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</si>
  <si>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</si>
  <si>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</si>
  <si>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</si>
  <si>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</si>
  <si>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</si>
  <si>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</si>
  <si>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</si>
  <si>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</si>
  <si>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</si>
  <si>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</si>
  <si>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</si>
  <si>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</si>
  <si>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</si>
  <si>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</si>
  <si>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</si>
  <si>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</si>
  <si>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</si>
  <si>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</si>
  <si>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</si>
  <si>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</si>
  <si>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</si>
  <si>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</si>
  <si>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</si>
  <si>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</si>
  <si>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</si>
  <si>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</si>
  <si>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</si>
  <si>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</si>
  <si>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</si>
  <si>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</si>
  <si>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</si>
  <si>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</si>
  <si>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</si>
  <si>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</si>
  <si>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</si>
  <si>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</si>
  <si>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</si>
  <si>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</si>
  <si>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</si>
  <si>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</si>
  <si>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</si>
  <si>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</si>
  <si>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</si>
  <si>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</si>
  <si>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</si>
  <si>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</si>
  <si>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</si>
  <si>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</si>
  <si>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</si>
  <si>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</si>
  <si>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</si>
  <si>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</si>
  <si>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</si>
  <si>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</si>
  <si>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</si>
  <si>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</si>
  <si>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</si>
  <si>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</si>
  <si>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</si>
  <si>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</si>
  <si>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</si>
  <si>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</si>
  <si>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</si>
  <si>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</si>
  <si>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</si>
  <si>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</si>
  <si>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</si>
  <si>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</si>
  <si>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</si>
  <si>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</si>
  <si>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</si>
  <si>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</si>
  <si>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</si>
  <si>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</si>
  <si>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</si>
  <si>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</si>
  <si>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</si>
  <si>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</si>
  <si>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</si>
  <si>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</si>
  <si>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</si>
  <si>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</si>
  <si>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</si>
  <si>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</si>
  <si>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</si>
  <si>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</si>
  <si>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</si>
  <si>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</si>
  <si>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</si>
  <si>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</si>
  <si>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</si>
  <si>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</si>
  <si>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</si>
  <si>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</si>
  <si>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</si>
  <si>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</si>
  <si>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</si>
  <si>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</si>
  <si>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</si>
  <si>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</si>
  <si>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</si>
  <si>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</si>
  <si>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</si>
  <si>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</si>
  <si>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</si>
  <si>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</si>
  <si>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</si>
  <si>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</si>
  <si>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</si>
  <si>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</si>
  <si>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</si>
  <si>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</si>
  <si>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</si>
  <si>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</si>
  <si>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</si>
  <si>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</si>
  <si>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</si>
  <si>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</si>
  <si>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</si>
  <si>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</si>
  <si>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</si>
  <si>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</si>
  <si>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</si>
  <si>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</si>
  <si>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</si>
  <si>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</si>
  <si>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</si>
  <si>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</si>
  <si>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</si>
  <si>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</si>
  <si>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</si>
  <si>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</si>
  <si>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</si>
  <si>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</si>
  <si>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</si>
  <si>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</si>
  <si>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</si>
  <si>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</si>
  <si>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</si>
  <si>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</si>
  <si>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</si>
  <si>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</si>
  <si>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</si>
  <si>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</si>
  <si>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</si>
  <si>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</si>
  <si>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</si>
  <si>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</si>
  <si>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</si>
  <si>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</si>
  <si>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</si>
  <si>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</si>
  <si>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</si>
  <si>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</si>
  <si>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</si>
  <si>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</si>
  <si>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</si>
  <si>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</si>
  <si>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</si>
  <si>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</si>
  <si>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</si>
  <si>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</si>
  <si>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</si>
  <si>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</si>
  <si>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</si>
  <si>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</si>
  <si>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</si>
  <si>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</si>
  <si>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</si>
  <si>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</si>
  <si>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</si>
  <si>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</si>
  <si>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</si>
  <si>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</si>
  <si>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</si>
  <si>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</si>
  <si>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</si>
  <si>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</si>
  <si>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</si>
  <si>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</si>
  <si>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</si>
  <si>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</si>
  <si>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</si>
  <si>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</si>
  <si>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</si>
  <si>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</si>
  <si>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</si>
  <si>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</si>
  <si>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</si>
  <si>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</si>
  <si>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</si>
  <si>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</si>
  <si>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</si>
  <si>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</si>
  <si>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</si>
  <si>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</si>
  <si>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</si>
  <si>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</si>
  <si>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</si>
  <si>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</si>
  <si>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</si>
  <si>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</si>
  <si>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</si>
  <si>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</si>
  <si>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</si>
  <si>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</si>
  <si>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</si>
  <si>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</si>
  <si>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</si>
  <si>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</si>
  <si>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</si>
  <si>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</si>
  <si>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</si>
  <si>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</si>
  <si>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</si>
  <si>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</si>
  <si>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</si>
  <si>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</si>
  <si>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</si>
  <si>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</si>
  <si>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</si>
  <si>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</si>
  <si>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</si>
  <si>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</si>
  <si>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</si>
  <si>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</si>
  <si>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</si>
  <si>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</si>
  <si>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</si>
  <si>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</si>
  <si>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</si>
  <si>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</si>
  <si>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</si>
  <si>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</si>
  <si>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</si>
  <si>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</si>
  <si>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</si>
  <si>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</si>
  <si>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</si>
  <si>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</si>
  <si>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</si>
  <si>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</si>
  <si>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</si>
  <si>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</si>
  <si>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</si>
  <si>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</si>
  <si>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</si>
  <si>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</si>
  <si>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</si>
  <si>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</si>
  <si>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</si>
  <si>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</si>
  <si>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</si>
  <si>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</si>
  <si>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</si>
  <si>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</si>
  <si>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</si>
  <si>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</si>
  <si>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</si>
  <si>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</si>
  <si>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</si>
  <si>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</si>
  <si>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</si>
  <si>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</si>
  <si>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</si>
  <si>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</si>
  <si>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</si>
  <si>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</si>
  <si>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</si>
  <si>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</si>
  <si>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</si>
  <si>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</si>
  <si>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</si>
  <si>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</si>
  <si>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</si>
  <si>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</si>
  <si>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</si>
  <si>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</si>
  <si>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</si>
  <si>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</si>
  <si>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</si>
  <si>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</si>
  <si>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</si>
  <si>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</si>
  <si>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</si>
  <si>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</si>
  <si>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</si>
  <si>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</si>
  <si>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</si>
  <si>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</si>
  <si>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</si>
  <si>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</si>
  <si>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</si>
  <si>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</si>
  <si>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</si>
  <si>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</si>
  <si>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</si>
  <si>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</si>
  <si>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</si>
  <si>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</si>
  <si>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</si>
  <si>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</si>
  <si>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</si>
  <si>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</si>
  <si>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</si>
  <si>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</si>
  <si>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</si>
  <si>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</si>
  <si>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</si>
  <si>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</si>
  <si>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</si>
  <si>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</si>
  <si>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</si>
  <si>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</si>
  <si>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</si>
  <si>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</si>
  <si>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</si>
  <si>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</si>
  <si>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</si>
  <si>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</si>
  <si>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</si>
  <si>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</si>
  <si>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</si>
  <si>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</si>
  <si>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</si>
  <si>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</si>
  <si>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</si>
  <si>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</si>
  <si>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</si>
  <si>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</si>
  <si>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</si>
  <si>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</si>
  <si>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</si>
  <si>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</si>
  <si>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</si>
  <si>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</si>
  <si>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</si>
  <si>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</si>
  <si>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</si>
  <si>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</si>
  <si>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</si>
  <si>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</si>
  <si>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</si>
  <si>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</si>
  <si>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</si>
  <si>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</si>
  <si>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</si>
  <si>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</si>
  <si>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</si>
  <si>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</si>
  <si>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</si>
  <si>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</si>
  <si>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</si>
  <si>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</si>
  <si>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</si>
  <si>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</si>
  <si>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</si>
  <si>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</si>
  <si>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</si>
  <si>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</si>
  <si>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</si>
  <si>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</si>
  <si>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</si>
  <si>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</si>
  <si>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</si>
  <si>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</si>
  <si>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</si>
  <si>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</si>
  <si>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</si>
  <si>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</si>
  <si>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</si>
  <si>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</si>
  <si>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</si>
  <si>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</si>
  <si>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</si>
  <si>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</si>
  <si>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</si>
  <si>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</si>
  <si>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</si>
  <si>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</si>
  <si>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</si>
  <si>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</si>
  <si>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</si>
  <si>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</si>
  <si>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</si>
  <si>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</si>
  <si>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</si>
  <si>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</si>
  <si>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</si>
  <si>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</si>
  <si>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</si>
  <si>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</si>
  <si>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</si>
  <si>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</si>
  <si>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</si>
  <si>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</si>
  <si>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</si>
  <si>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</si>
  <si>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</si>
  <si>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</si>
  <si>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</si>
  <si>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</si>
  <si>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</si>
  <si>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</si>
  <si>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</si>
  <si>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</si>
  <si>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</si>
  <si>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</si>
  <si>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</si>
  <si>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</si>
  <si>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</si>
  <si>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</si>
  <si>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</si>
  <si>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</si>
  <si>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</si>
  <si>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</si>
  <si>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</si>
  <si>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</si>
  <si>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</si>
  <si>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</si>
  <si>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</si>
  <si>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</si>
  <si>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</si>
  <si>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</si>
  <si>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</si>
  <si>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</si>
  <si>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</si>
  <si>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</si>
  <si>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</si>
  <si>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</si>
  <si>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</si>
  <si>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</si>
  <si>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</si>
  <si>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</si>
  <si>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</si>
  <si>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</si>
  <si>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</si>
  <si>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</si>
  <si>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</si>
  <si>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</si>
  <si>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</si>
  <si>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</si>
  <si>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</si>
  <si>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</si>
  <si>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</si>
  <si>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</si>
  <si>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</si>
  <si>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</si>
  <si>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</si>
  <si>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</si>
  <si>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</si>
  <si>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</si>
  <si>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</si>
  <si>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</si>
  <si>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</si>
  <si>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</si>
  <si>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</si>
  <si>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</si>
  <si>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</si>
  <si>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</si>
  <si>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</si>
  <si>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</si>
  <si>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</si>
  <si>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</si>
  <si>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</si>
  <si>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</si>
  <si>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</si>
  <si>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</si>
  <si>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</si>
  <si>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</si>
  <si>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</si>
  <si>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</si>
  <si>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</si>
  <si>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</si>
  <si>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</si>
  <si>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</si>
  <si>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</si>
  <si>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</si>
  <si>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</si>
  <si>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</si>
  <si>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</si>
  <si>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</si>
  <si>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</si>
  <si>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</si>
  <si>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</si>
  <si>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</si>
  <si>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</si>
  <si>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</si>
  <si>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</si>
  <si>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</si>
  <si>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</si>
  <si>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</si>
  <si>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</si>
  <si>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</si>
  <si>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</si>
  <si>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</si>
  <si>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</si>
  <si>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</si>
  <si>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</si>
  <si>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</si>
  <si>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</si>
  <si>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</si>
  <si>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</si>
  <si>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</si>
  <si>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</si>
  <si>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</si>
  <si>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</si>
  <si>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</si>
  <si>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</si>
  <si>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</si>
  <si>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</si>
  <si>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</si>
  <si>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</si>
  <si>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</si>
  <si>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</si>
  <si>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</si>
  <si>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</si>
  <si>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</si>
  <si>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</si>
  <si>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</si>
  <si>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</si>
  <si>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</si>
  <si>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</si>
  <si>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</si>
  <si>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</si>
  <si>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</si>
  <si>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</si>
  <si>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</si>
  <si>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</si>
  <si>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</si>
  <si>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</si>
  <si>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</si>
  <si>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</si>
  <si>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</si>
  <si>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</si>
  <si>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</si>
  <si>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</si>
  <si>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</si>
  <si>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</si>
  <si>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</si>
  <si>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</si>
  <si>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</si>
  <si>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</si>
  <si>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</si>
  <si>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</si>
  <si>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</si>
  <si>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</si>
  <si>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</si>
  <si>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</si>
  <si>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</si>
  <si>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</si>
  <si>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</si>
  <si>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</si>
  <si>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</si>
  <si>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</si>
  <si>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</si>
  <si>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</si>
  <si>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</si>
  <si>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</si>
  <si>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</si>
  <si>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</si>
  <si>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</si>
  <si>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</si>
  <si>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</si>
  <si>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</si>
  <si>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</si>
  <si>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</si>
  <si>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</si>
  <si>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</si>
  <si>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</si>
  <si>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</si>
  <si>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</si>
  <si>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</si>
  <si>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</si>
  <si>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</si>
  <si>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</si>
  <si>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</si>
  <si>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</si>
  <si>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</si>
  <si>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</si>
  <si>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</si>
  <si>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</si>
  <si>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</si>
  <si>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</si>
  <si>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</si>
  <si>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</si>
  <si>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</si>
  <si>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</si>
  <si>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</si>
  <si>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</si>
  <si>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</si>
  <si>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</si>
  <si>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</si>
  <si>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</si>
  <si>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</si>
  <si>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</si>
  <si>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</si>
  <si>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</si>
  <si>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</si>
  <si>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</si>
  <si>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</si>
  <si>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</si>
  <si>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</si>
  <si>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</si>
  <si>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</si>
  <si>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</si>
  <si>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</si>
  <si>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</si>
  <si>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</si>
  <si>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</si>
  <si>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</si>
  <si>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</si>
  <si>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</si>
  <si>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</si>
  <si>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</si>
  <si>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</si>
  <si>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</si>
  <si>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</si>
  <si>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</si>
  <si>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</si>
  <si>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</si>
  <si>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</si>
  <si>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</si>
  <si>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</si>
  <si>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</si>
  <si>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</si>
  <si>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</si>
  <si>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</si>
  <si>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</si>
  <si>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</si>
  <si>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</si>
  <si>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</si>
  <si>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</si>
  <si>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</si>
  <si>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</si>
  <si>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</si>
  <si>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</si>
  <si>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</si>
  <si>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</si>
  <si>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</si>
  <si>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</si>
  <si>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</si>
  <si>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</si>
  <si>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</si>
  <si>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</si>
  <si>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</si>
  <si>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</si>
  <si>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</si>
  <si>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</si>
  <si>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</si>
  <si>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</si>
  <si>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</si>
  <si>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</si>
  <si>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</si>
  <si>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</si>
  <si>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</si>
  <si>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</si>
  <si>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</si>
  <si>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</si>
  <si>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</si>
  <si>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</si>
  <si>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</si>
  <si>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</si>
  <si>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</si>
  <si>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</si>
  <si>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</si>
  <si>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</si>
  <si>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</si>
  <si>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</si>
  <si>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</si>
  <si>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</si>
  <si>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</si>
  <si>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</si>
  <si>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</si>
  <si>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</si>
  <si>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</si>
  <si>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</si>
  <si>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</si>
  <si>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</si>
  <si>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</si>
  <si>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</si>
  <si>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</si>
  <si>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</si>
  <si>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</si>
  <si>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</si>
  <si>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</si>
  <si>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</si>
  <si>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</si>
  <si>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</si>
  <si>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</si>
  <si>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</si>
  <si>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</si>
  <si>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</si>
  <si>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</si>
  <si>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</si>
  <si>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</si>
  <si>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</si>
  <si>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</si>
  <si>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</si>
  <si>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</si>
  <si>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</si>
  <si>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</si>
  <si>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</si>
  <si>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</si>
  <si>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</si>
  <si>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</si>
  <si>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</si>
  <si>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</si>
  <si>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</si>
  <si>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</si>
  <si>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</si>
  <si>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</si>
  <si>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</si>
  <si>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</si>
  <si>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</si>
  <si>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</si>
  <si>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</si>
  <si>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</si>
  <si>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</si>
  <si>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</si>
  <si>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</si>
  <si>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</si>
  <si>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</si>
  <si>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</si>
  <si>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</si>
  <si>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</si>
  <si>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</si>
  <si>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</si>
  <si>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</si>
  <si>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</si>
  <si>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</si>
  <si>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</si>
  <si>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</si>
  <si>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</si>
  <si>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</si>
  <si>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</si>
  <si>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</si>
  <si>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</si>
  <si>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</si>
  <si>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</si>
  <si>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</si>
  <si>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</si>
  <si>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</si>
  <si>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</si>
  <si>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</si>
  <si>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</si>
  <si>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</si>
  <si>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</si>
  <si>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</si>
  <si>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</si>
  <si>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</si>
  <si>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</si>
  <si>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</si>
  <si>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</si>
  <si>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</si>
  <si>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</si>
  <si>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</si>
  <si>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</si>
  <si>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</si>
  <si>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</si>
  <si>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</si>
  <si>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</si>
  <si>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</si>
  <si>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</si>
  <si>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</si>
  <si>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</si>
  <si>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</si>
  <si>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</si>
  <si>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</si>
  <si>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</si>
  <si>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</si>
  <si>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</si>
  <si>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</si>
  <si>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</si>
  <si>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</si>
  <si>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</si>
  <si>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</si>
  <si>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</si>
  <si>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</si>
  <si>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</si>
  <si>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</si>
  <si>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</si>
  <si>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</si>
  <si>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</si>
  <si>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</si>
  <si>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</si>
  <si>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</si>
  <si>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</si>
  <si>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</si>
  <si>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</si>
  <si>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</si>
  <si>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</si>
  <si>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</si>
  <si>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</si>
  <si>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</si>
  <si>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</si>
  <si>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</si>
  <si>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</si>
  <si>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</si>
  <si>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</si>
  <si>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</si>
  <si>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</si>
  <si>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</si>
  <si>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</si>
  <si>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</si>
  <si>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</si>
  <si>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</si>
  <si>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</si>
  <si>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</si>
  <si>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</si>
  <si>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</si>
  <si>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</si>
  <si>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</si>
  <si>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</si>
  <si>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</si>
  <si>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</si>
  <si>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</si>
  <si>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</si>
  <si>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</si>
  <si>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</si>
  <si>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</si>
  <si>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</si>
  <si>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</si>
  <si>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</si>
  <si>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</si>
  <si>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</si>
  <si>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</si>
  <si>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</si>
  <si>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</si>
  <si>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</si>
  <si>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</si>
  <si>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</si>
  <si>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</si>
  <si>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</si>
  <si>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</si>
  <si>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</si>
  <si>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</si>
  <si>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</si>
  <si>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</si>
  <si>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</si>
  <si>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</si>
  <si>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</si>
  <si>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</si>
  <si>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</si>
  <si>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</si>
  <si>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</si>
  <si>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</si>
  <si>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</si>
  <si>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</si>
  <si>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</si>
  <si>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</si>
  <si>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</si>
  <si>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</si>
  <si>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</si>
  <si>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</si>
  <si>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</si>
  <si>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</si>
  <si>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</si>
  <si>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</si>
  <si>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</si>
  <si>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</si>
  <si>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</si>
  <si>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</si>
  <si>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</si>
  <si>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</si>
  <si>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</si>
  <si>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</si>
  <si>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</si>
  <si>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</si>
  <si>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</si>
  <si>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</si>
  <si>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</si>
  <si>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</si>
  <si>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</si>
  <si>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</si>
  <si>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</si>
  <si>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</si>
  <si>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</si>
  <si>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</si>
  <si>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</si>
  <si>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</si>
  <si>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</si>
  <si>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</si>
  <si>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</si>
  <si>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</si>
  <si>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</si>
  <si>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</si>
  <si>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</si>
  <si>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</si>
  <si>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</si>
  <si>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</si>
  <si>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</si>
  <si>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</si>
  <si>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</si>
  <si>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</si>
  <si>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</si>
  <si>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</si>
  <si>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</si>
  <si>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</si>
  <si>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</si>
  <si>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</si>
  <si>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</si>
  <si>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</si>
  <si>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</si>
  <si>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</si>
  <si>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</si>
  <si>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</si>
  <si>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</si>
  <si>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</si>
  <si>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</si>
  <si>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</si>
  <si>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</si>
  <si>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</si>
  <si>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</si>
  <si>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</si>
  <si>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</si>
  <si>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</si>
  <si>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</si>
  <si>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</si>
  <si>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</si>
  <si>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</si>
  <si>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</si>
  <si>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</si>
  <si>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</si>
  <si>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</si>
  <si>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</si>
  <si>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</si>
  <si>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</si>
  <si>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</si>
  <si>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</si>
  <si>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</si>
  <si>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</si>
  <si>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</si>
  <si>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</si>
  <si>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</si>
  <si>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</si>
  <si>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</si>
  <si>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</si>
  <si>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</si>
  <si>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</si>
  <si>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</si>
  <si>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</si>
  <si>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</si>
  <si>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</si>
  <si>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</si>
  <si>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</si>
  <si>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</si>
  <si>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</si>
  <si>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</si>
  <si>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</si>
  <si>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</si>
  <si>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</si>
  <si>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</si>
  <si>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</si>
  <si>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</si>
  <si>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</si>
  <si>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</si>
  <si>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</si>
  <si>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</si>
  <si>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</si>
  <si>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</si>
  <si>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</si>
  <si>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</si>
  <si>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</si>
  <si>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</si>
  <si>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</si>
  <si>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</si>
  <si>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</si>
  <si>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</si>
  <si>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</si>
  <si>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</si>
  <si>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</si>
  <si>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</si>
  <si>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</si>
  <si>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</si>
  <si>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</si>
  <si>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</si>
  <si>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</si>
  <si>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</si>
  <si>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</si>
  <si>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</si>
  <si>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</si>
  <si>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</si>
  <si>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</si>
  <si>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</si>
  <si>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</si>
  <si>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</si>
  <si>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</si>
  <si>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</si>
  <si>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</si>
  <si>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</si>
  <si>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</si>
  <si>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</si>
  <si>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</si>
  <si>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</si>
  <si>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</si>
  <si>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</si>
  <si>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</si>
  <si>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</si>
  <si>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</si>
  <si>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</si>
  <si>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</si>
  <si>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</si>
  <si>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</si>
  <si>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</si>
  <si>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</si>
  <si>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</si>
  <si>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</si>
  <si>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</si>
  <si>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</si>
  <si>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</si>
  <si>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</si>
  <si>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</si>
  <si>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</si>
  <si>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</si>
  <si>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</si>
  <si>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</si>
  <si>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</si>
  <si>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</si>
  <si>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</si>
  <si>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</si>
  <si>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</si>
  <si>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</si>
  <si>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</si>
  <si>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</si>
  <si>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</si>
  <si>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</si>
  <si>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</si>
  <si>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</si>
  <si>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</si>
  <si>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</si>
  <si>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</si>
  <si>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</si>
  <si>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</si>
  <si>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</si>
  <si>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</si>
  <si>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</si>
  <si>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</si>
  <si>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</si>
  <si>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</si>
  <si>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</si>
  <si>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</si>
  <si>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</si>
  <si>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</si>
  <si>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</si>
  <si>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</si>
  <si>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</si>
  <si>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</si>
  <si>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</si>
  <si>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</si>
  <si>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</si>
  <si>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</si>
  <si>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</si>
  <si>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</si>
  <si>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</si>
  <si>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</si>
  <si>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</si>
  <si>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</si>
  <si>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</si>
  <si>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</si>
  <si>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</si>
  <si>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</si>
  <si>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</si>
  <si>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</si>
  <si>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</si>
  <si>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</si>
  <si>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</si>
  <si>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</si>
  <si>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</si>
  <si>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</si>
  <si>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</si>
  <si>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</si>
  <si>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</si>
  <si>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</si>
  <si>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</si>
  <si>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</si>
  <si>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</si>
  <si>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</si>
  <si>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</si>
  <si>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</si>
  <si>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</si>
  <si>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</si>
  <si>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</si>
  <si>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</si>
  <si>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</si>
  <si>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</si>
  <si>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</si>
  <si>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</si>
  <si>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</si>
  <si>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</si>
  <si>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</si>
  <si>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</si>
  <si>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</si>
  <si>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</si>
  <si>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</si>
  <si>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</si>
  <si>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</si>
  <si>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</si>
  <si>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</si>
  <si>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</si>
  <si>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</si>
  <si>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</si>
  <si>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</si>
  <si>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</si>
  <si>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</si>
  <si>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</si>
  <si>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</si>
  <si>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</si>
  <si>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</si>
  <si>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</si>
  <si>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</si>
  <si>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</si>
  <si>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</si>
  <si>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</si>
  <si>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</si>
  <si>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</si>
  <si>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</si>
  <si>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</si>
  <si>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</si>
  <si>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</si>
  <si>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</si>
  <si>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</si>
  <si>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</si>
  <si>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</si>
  <si>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</si>
  <si>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</si>
  <si>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</si>
  <si>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</si>
  <si>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</si>
  <si>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</si>
  <si>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</si>
  <si>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</si>
  <si>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</si>
  <si>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</si>
  <si>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</si>
  <si>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</si>
  <si>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</si>
  <si>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</si>
  <si>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</si>
  <si>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</si>
  <si>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</si>
  <si>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</si>
  <si>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</si>
  <si>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</si>
  <si>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</si>
  <si>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</si>
  <si>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</si>
  <si>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</si>
  <si>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</si>
  <si>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</si>
  <si>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</si>
  <si>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</si>
  <si>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</si>
  <si>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</si>
  <si>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</si>
  <si>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</si>
  <si>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</si>
  <si>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</si>
  <si>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</si>
  <si>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</si>
  <si>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</si>
  <si>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</si>
  <si>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</si>
  <si>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</si>
  <si>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</si>
  <si>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</si>
  <si>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</si>
  <si>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</si>
  <si>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</si>
  <si>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</si>
  <si>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</si>
  <si>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</si>
  <si>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</si>
  <si>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</si>
  <si>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</si>
  <si>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</si>
  <si>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</si>
  <si>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</si>
  <si>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</si>
  <si>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</si>
  <si>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</si>
  <si>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</si>
  <si>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</si>
  <si>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</si>
  <si>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</si>
  <si>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</si>
  <si>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</si>
  <si>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</si>
  <si>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</si>
  <si>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</si>
  <si>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</si>
  <si>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</si>
  <si>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</si>
  <si>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</si>
  <si>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</si>
  <si>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</si>
  <si>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</si>
  <si>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</si>
  <si>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</si>
  <si>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</si>
  <si>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</si>
  <si>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</si>
  <si>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</si>
  <si>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</si>
  <si>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</si>
  <si>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</si>
  <si>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</si>
  <si>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</si>
  <si>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</si>
  <si>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</si>
  <si>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</si>
  <si>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</si>
  <si>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</si>
  <si>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</si>
  <si>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</si>
  <si>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</si>
  <si>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</si>
  <si>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</si>
  <si>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</si>
  <si>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</si>
  <si>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</si>
  <si>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</si>
  <si>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</si>
  <si>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</si>
  <si>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</si>
  <si>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</si>
  <si>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</si>
  <si>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</si>
  <si>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</si>
  <si>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</si>
  <si>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</si>
  <si>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</si>
  <si>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</si>
  <si>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</si>
  <si>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</si>
  <si>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</si>
  <si>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</si>
  <si>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</si>
  <si>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</si>
  <si>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</si>
  <si>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</si>
  <si>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</si>
  <si>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</si>
  <si>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</si>
  <si>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</si>
  <si>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</si>
  <si>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</si>
  <si>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</si>
  <si>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</si>
  <si>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</si>
  <si>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</si>
  <si>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</si>
  <si>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</si>
  <si>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</si>
  <si>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</si>
  <si>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</si>
  <si>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</si>
  <si>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</si>
  <si>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</si>
  <si>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</si>
  <si>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</si>
  <si>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</si>
  <si>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</si>
  <si>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</si>
  <si>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</si>
  <si>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</si>
  <si>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</si>
  <si>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</si>
  <si>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</si>
  <si>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</si>
  <si>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</si>
  <si>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</si>
  <si>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</si>
  <si>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</si>
  <si>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</si>
  <si>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</si>
  <si>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</si>
  <si>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</si>
  <si>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</si>
  <si>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</si>
  <si>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</si>
  <si>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</si>
  <si>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</si>
  <si>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</si>
  <si>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</si>
  <si>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</si>
  <si>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</si>
  <si>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</si>
  <si>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</si>
  <si>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</si>
  <si>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</si>
  <si>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</si>
  <si>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</si>
  <si>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</si>
  <si>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</si>
  <si>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</si>
  <si>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</si>
  <si>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</si>
  <si>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</si>
  <si>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</si>
  <si>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</si>
  <si>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</si>
  <si>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</si>
  <si>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</si>
  <si>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</si>
  <si>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</si>
  <si>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</si>
  <si>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</si>
  <si>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</si>
  <si>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</si>
  <si>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</si>
  <si>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</si>
  <si>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</si>
  <si>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</si>
  <si>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</si>
  <si>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</si>
  <si>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</si>
  <si>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</si>
  <si>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</si>
  <si>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</si>
  <si>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</si>
  <si>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</si>
  <si>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</si>
  <si>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</si>
  <si>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</si>
  <si>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</si>
  <si>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</si>
  <si>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</si>
  <si>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</si>
  <si>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</si>
  <si>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</si>
  <si>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</si>
  <si>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</si>
  <si>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</si>
  <si>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</si>
  <si>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</si>
  <si>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</si>
  <si>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</si>
  <si>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</si>
  <si>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</si>
  <si>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</si>
  <si>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</si>
  <si>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</si>
  <si>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</si>
  <si>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</si>
  <si>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</si>
  <si>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</si>
  <si>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</si>
  <si>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</si>
  <si>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</si>
  <si>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</si>
  <si>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</si>
  <si>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</si>
  <si>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</si>
  <si>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</si>
  <si>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</si>
  <si>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</si>
  <si>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</si>
  <si>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</si>
  <si>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</si>
  <si>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</si>
  <si>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</si>
  <si>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</si>
  <si>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</si>
  <si>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</si>
  <si>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</si>
  <si>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</si>
  <si>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</si>
  <si>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</si>
  <si>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</si>
  <si>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</si>
  <si>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</si>
  <si>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</si>
  <si>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</si>
  <si>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</si>
  <si>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</si>
  <si>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</si>
  <si>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</si>
  <si>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</si>
  <si>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</si>
  <si>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</si>
  <si>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</si>
  <si>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</si>
  <si>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</si>
  <si>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</si>
  <si>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</si>
  <si>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</si>
  <si>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</si>
  <si>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</si>
  <si>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</si>
  <si>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</si>
  <si>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</si>
  <si>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</si>
  <si>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</si>
  <si>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</si>
  <si>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</si>
  <si>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</si>
  <si>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</si>
  <si>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</si>
  <si>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</si>
  <si>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</si>
  <si>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</si>
  <si>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</si>
  <si>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</si>
  <si>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</si>
  <si>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</si>
  <si>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</si>
  <si>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</si>
  <si>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</si>
  <si>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</si>
  <si>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</si>
  <si>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</si>
  <si>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</si>
  <si>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</si>
  <si>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</si>
  <si>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</si>
  <si>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</si>
  <si>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</si>
  <si>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</si>
  <si>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</si>
  <si>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</si>
  <si>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</si>
  <si>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</si>
  <si>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</si>
  <si>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</si>
  <si>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</si>
  <si>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</si>
  <si>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</si>
  <si>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</si>
  <si>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</si>
  <si>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</si>
  <si>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</si>
  <si>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</si>
  <si>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</si>
  <si>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</si>
  <si>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</si>
  <si>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</si>
  <si>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</si>
  <si>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</si>
  <si>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</si>
  <si>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</si>
  <si>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</si>
  <si>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</si>
  <si>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</si>
  <si>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</si>
  <si>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</si>
  <si>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</si>
  <si>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</si>
  <si>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</si>
  <si>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</si>
  <si>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</si>
  <si>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</si>
  <si>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</si>
  <si>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</si>
  <si>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</si>
  <si>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</si>
  <si>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</si>
  <si>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</si>
  <si>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</si>
  <si>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</si>
  <si>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</si>
  <si>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</si>
  <si>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</si>
  <si>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</si>
  <si>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</si>
  <si>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</si>
  <si>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</si>
  <si>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</si>
  <si>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</si>
  <si>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</si>
  <si>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</si>
  <si>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</si>
  <si>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</si>
  <si>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</si>
  <si>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</si>
  <si>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</si>
  <si>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</si>
  <si>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</si>
  <si>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</si>
  <si>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</si>
  <si>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</si>
  <si>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</si>
  <si>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</si>
  <si>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</si>
  <si>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</si>
  <si>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</si>
  <si>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</si>
  <si>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</si>
  <si>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</si>
  <si>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</si>
  <si>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</si>
  <si>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</si>
  <si>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</si>
  <si>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</si>
  <si>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</si>
  <si>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</si>
  <si>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</si>
  <si>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</si>
  <si>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</si>
  <si>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</si>
  <si>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</si>
  <si>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</si>
  <si>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</si>
  <si>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</si>
  <si>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</si>
  <si>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</si>
  <si>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</si>
  <si>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</si>
  <si>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</si>
  <si>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</si>
  <si>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</si>
  <si>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</si>
  <si>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</si>
  <si>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</si>
  <si>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</si>
  <si>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</si>
  <si>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</si>
  <si>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</si>
  <si>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</si>
  <si>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</si>
  <si>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</si>
  <si>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</si>
  <si>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</si>
  <si>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</si>
  <si>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</si>
  <si>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</si>
  <si>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</si>
  <si>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</si>
  <si>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</si>
  <si>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</si>
  <si>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</si>
  <si>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</si>
  <si>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</si>
  <si>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</si>
  <si>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</si>
  <si>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</si>
  <si>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</si>
  <si>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</si>
  <si>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</si>
  <si>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</si>
  <si>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</si>
  <si>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</si>
  <si>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</si>
  <si>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</si>
  <si>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</si>
  <si>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</si>
  <si>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</si>
  <si>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</si>
  <si>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</si>
  <si>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</si>
  <si>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</si>
  <si>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</si>
  <si>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</si>
  <si>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</si>
  <si>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</si>
  <si>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</si>
  <si>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</si>
  <si>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</si>
  <si>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</si>
  <si>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</si>
  <si>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</si>
  <si>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</si>
  <si>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</si>
  <si>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</si>
  <si>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</si>
  <si>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</si>
  <si>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</si>
  <si>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</si>
  <si>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</si>
  <si>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</si>
  <si>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</si>
  <si>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</si>
  <si>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</si>
  <si>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</si>
  <si>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</si>
  <si>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</si>
  <si>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</si>
  <si>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</si>
  <si>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</si>
  <si>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</si>
  <si>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</si>
  <si>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</si>
  <si>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</si>
  <si>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</si>
  <si>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</si>
  <si>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</si>
  <si>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</si>
  <si>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</si>
  <si>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</si>
  <si>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</si>
  <si>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</si>
  <si>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</si>
  <si>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</si>
  <si>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</si>
  <si>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</si>
  <si>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</si>
  <si>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</si>
  <si>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</si>
  <si>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</si>
  <si>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</si>
  <si>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</si>
  <si>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</si>
  <si>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</si>
  <si>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</si>
  <si>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</si>
  <si>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</si>
  <si>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</si>
  <si>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</si>
  <si>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</si>
  <si>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</si>
  <si>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</si>
  <si>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</si>
  <si>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</si>
  <si>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</si>
  <si>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</si>
  <si>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</si>
  <si>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</si>
  <si>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</si>
  <si>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</si>
  <si>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</si>
  <si>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</si>
  <si>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</si>
  <si>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</si>
  <si>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</si>
  <si>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</si>
  <si>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</si>
  <si>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</si>
  <si>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</si>
  <si>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</si>
  <si>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</si>
  <si>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</si>
  <si>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</si>
  <si>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</si>
  <si>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</si>
  <si>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</si>
  <si>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</si>
  <si>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</si>
  <si>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</si>
  <si>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</si>
  <si>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</si>
  <si>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</si>
  <si>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</si>
  <si>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</si>
  <si>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</si>
  <si>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</si>
  <si>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</si>
  <si>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</si>
  <si>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</si>
  <si>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</si>
  <si>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</si>
  <si>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</si>
  <si>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</si>
  <si>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</si>
  <si>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</si>
  <si>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</si>
  <si>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</si>
  <si>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</si>
  <si>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</si>
  <si>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</si>
  <si>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</si>
  <si>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</si>
  <si>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</si>
  <si>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</si>
  <si>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</si>
  <si>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</si>
  <si>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</si>
  <si>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</si>
  <si>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</si>
  <si>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</si>
  <si>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</si>
  <si>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</si>
  <si>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</si>
  <si>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</si>
  <si>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</si>
  <si>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</si>
  <si>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</si>
  <si>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</si>
  <si>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</si>
  <si>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</si>
  <si>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</si>
  <si>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</si>
  <si>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</si>
  <si>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</si>
  <si>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</si>
  <si>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</si>
  <si>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</si>
  <si>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</si>
  <si>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</si>
  <si>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</si>
  <si>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</si>
  <si>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</si>
  <si>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</si>
  <si>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</si>
  <si>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</si>
  <si>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</si>
  <si>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</si>
  <si>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</si>
  <si>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</si>
  <si>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</si>
  <si>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</si>
  <si>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</si>
  <si>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</si>
  <si>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</si>
  <si>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</si>
  <si>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</si>
  <si>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</si>
  <si>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</si>
  <si>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</si>
  <si>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</si>
  <si>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</si>
  <si>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</si>
  <si>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</si>
  <si>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</si>
  <si>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</si>
  <si>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</si>
  <si>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</si>
  <si>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</si>
  <si>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</si>
  <si>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</si>
  <si>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</si>
  <si>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</si>
  <si>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</si>
  <si>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</si>
  <si>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</si>
  <si>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</si>
  <si>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</si>
  <si>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</si>
  <si>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</si>
  <si>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</si>
  <si>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</si>
  <si>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</si>
  <si>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</si>
  <si>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</si>
  <si>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</si>
  <si>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</si>
  <si>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</si>
  <si>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</si>
  <si>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</si>
  <si>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</si>
  <si>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</si>
  <si>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</si>
  <si>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</si>
  <si>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</si>
  <si>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</si>
  <si>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</si>
  <si>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</si>
  <si>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</si>
  <si>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</si>
  <si>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</si>
  <si>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</si>
  <si>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</si>
  <si>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</si>
  <si>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</si>
  <si>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</si>
  <si>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</si>
  <si>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</si>
  <si>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</si>
  <si>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</si>
  <si>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</si>
  <si>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</si>
  <si>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</si>
  <si>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</si>
  <si>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</si>
  <si>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</si>
  <si>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</si>
  <si>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</si>
  <si>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</si>
  <si>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</si>
  <si>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</si>
  <si>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</si>
  <si>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</si>
  <si>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</si>
  <si>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</si>
  <si>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</si>
  <si>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</si>
  <si>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</si>
  <si>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</si>
  <si>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</si>
  <si>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</si>
  <si>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</si>
  <si>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</si>
  <si>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</si>
  <si>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</si>
  <si>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</si>
  <si>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</si>
  <si>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</si>
  <si>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</si>
  <si>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</si>
  <si>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</si>
  <si>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</si>
  <si>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</si>
  <si>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</si>
  <si>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</si>
  <si>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</si>
  <si>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</si>
  <si>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</si>
  <si>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</si>
  <si>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</si>
  <si>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</si>
  <si>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</si>
  <si>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</si>
  <si>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</si>
  <si>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</si>
  <si>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</si>
  <si>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</si>
  <si>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</si>
  <si>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</si>
  <si>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</si>
  <si>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</si>
  <si>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</si>
  <si>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</si>
  <si>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</si>
  <si>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</si>
  <si>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</si>
  <si>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</si>
  <si>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</si>
  <si>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</si>
  <si>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</si>
  <si>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</si>
  <si>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</si>
  <si>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</si>
  <si>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</si>
  <si>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</si>
  <si>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</si>
  <si>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</si>
  <si>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</si>
  <si>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</si>
  <si>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</si>
  <si>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</si>
  <si>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</si>
  <si>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</si>
  <si>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</si>
  <si>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</si>
  <si>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</si>
  <si>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</si>
  <si>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</si>
  <si>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</si>
  <si>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</si>
  <si>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</si>
  <si>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</si>
  <si>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</si>
  <si>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</si>
  <si>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</si>
  <si>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</si>
  <si>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</si>
  <si>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</si>
  <si>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</si>
  <si>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</si>
  <si>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</si>
  <si>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</si>
  <si>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</si>
  <si>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</si>
  <si>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</si>
  <si>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</si>
  <si>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</si>
  <si>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</si>
  <si>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</si>
  <si>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</si>
  <si>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</si>
  <si>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</si>
  <si>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</si>
  <si>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</si>
  <si>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</si>
  <si>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</si>
  <si>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</si>
  <si>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</si>
  <si>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</si>
  <si>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</si>
  <si>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</si>
  <si>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</si>
  <si>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</si>
  <si>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</si>
  <si>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</si>
  <si>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</si>
  <si>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</si>
  <si>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</si>
  <si>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</si>
  <si>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</si>
  <si>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</si>
  <si>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</si>
  <si>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</si>
  <si>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</si>
  <si>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</si>
  <si>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</si>
  <si>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</si>
  <si>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</si>
  <si>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</si>
  <si>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</si>
  <si>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</si>
  <si>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</si>
  <si>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</si>
  <si>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</si>
  <si>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</si>
  <si>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</si>
  <si>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</si>
  <si>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</si>
  <si>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</si>
  <si>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</si>
  <si>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</si>
  <si>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</si>
  <si>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</si>
  <si>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</si>
  <si>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</si>
  <si>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</si>
  <si>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</si>
  <si>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</si>
  <si>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</si>
  <si>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</si>
  <si>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</si>
  <si>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</si>
  <si>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</si>
  <si>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</si>
  <si>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</si>
  <si>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</si>
  <si>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</si>
  <si>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</si>
  <si>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</si>
  <si>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</si>
  <si>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</si>
  <si>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</si>
  <si>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</si>
  <si>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</si>
  <si>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</si>
  <si>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</si>
  <si>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</si>
  <si>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</si>
  <si>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</si>
  <si>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</si>
  <si>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</si>
  <si>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</si>
  <si>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</si>
  <si>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</si>
  <si>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</si>
  <si>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</si>
  <si>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</si>
  <si>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</si>
  <si>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</si>
  <si>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</si>
  <si>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</si>
  <si>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</si>
  <si>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</si>
  <si>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</si>
  <si>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</si>
  <si>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</si>
  <si>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</si>
  <si>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</si>
  <si>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</si>
  <si>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</si>
  <si>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</si>
  <si>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</si>
  <si>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</si>
  <si>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</si>
  <si>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</si>
  <si>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</si>
  <si>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</si>
  <si>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</si>
  <si>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</si>
  <si>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</si>
  <si>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</si>
  <si>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</si>
  <si>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</si>
  <si>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</si>
  <si>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</si>
  <si>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</si>
  <si>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</si>
  <si>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</si>
  <si>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</si>
  <si>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</si>
  <si>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</si>
  <si>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</si>
  <si>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</si>
  <si>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</si>
  <si>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</si>
  <si>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</si>
  <si>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</si>
  <si>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</si>
  <si>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</si>
  <si>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</si>
  <si>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</si>
  <si>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</si>
  <si>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</si>
  <si>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</si>
  <si>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</si>
  <si>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</si>
  <si>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</si>
  <si>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</si>
  <si>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</si>
  <si>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</si>
  <si>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</si>
  <si>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</si>
  <si>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</si>
  <si>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</si>
  <si>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</si>
  <si>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</si>
  <si>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</si>
  <si>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</si>
  <si>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</si>
  <si>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</si>
  <si>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</si>
  <si>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</si>
  <si>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</si>
  <si>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</si>
  <si>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</si>
  <si>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</si>
  <si>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</si>
  <si>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</si>
  <si>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</si>
  <si>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</si>
  <si>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</si>
  <si>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</si>
  <si>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</si>
  <si>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</si>
  <si>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</si>
  <si>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</si>
  <si>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</si>
  <si>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</si>
  <si>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</si>
  <si>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</si>
  <si>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</si>
  <si>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</si>
  <si>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</si>
  <si>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</si>
  <si>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</si>
  <si>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</si>
  <si>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</si>
  <si>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</si>
  <si>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</si>
  <si>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</si>
  <si>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</si>
  <si>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</si>
  <si>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</si>
  <si>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</si>
  <si>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</si>
  <si>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</si>
  <si>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</si>
  <si>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</si>
  <si>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</si>
  <si>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</si>
  <si>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</si>
  <si>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</si>
  <si>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</si>
  <si>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</si>
  <si>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</si>
  <si>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</si>
  <si>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</si>
  <si>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</si>
  <si>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</si>
  <si>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</si>
  <si>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</si>
  <si>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</si>
  <si>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</si>
  <si>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</si>
  <si>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</si>
  <si>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</si>
  <si>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</si>
  <si>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</si>
  <si>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</si>
  <si>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</si>
  <si>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</si>
  <si>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</si>
  <si>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</si>
  <si>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</si>
  <si>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</si>
  <si>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</si>
  <si>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</si>
  <si>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</si>
  <si>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</si>
  <si>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</si>
  <si>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</si>
  <si>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</si>
  <si>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</si>
  <si>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</si>
  <si>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</si>
  <si>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</si>
  <si>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</si>
  <si>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</si>
  <si>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</si>
  <si>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</si>
  <si>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</si>
  <si>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</si>
  <si>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</si>
  <si>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</si>
  <si>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</si>
  <si>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</si>
  <si>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</si>
  <si>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</si>
  <si>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</si>
  <si>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</si>
  <si>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</si>
  <si>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</si>
  <si>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</si>
  <si>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</si>
  <si>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</si>
  <si>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</si>
  <si>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</si>
  <si>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</si>
  <si>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</si>
  <si>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</si>
  <si>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</si>
  <si>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</si>
  <si>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</si>
  <si>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</si>
  <si>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</si>
  <si>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</si>
  <si>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</si>
  <si>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</si>
  <si>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</si>
  <si>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</si>
  <si>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</si>
  <si>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</si>
  <si>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</si>
  <si>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</si>
  <si>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</si>
  <si>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</si>
  <si>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</si>
  <si>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</si>
  <si>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</si>
  <si>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</si>
  <si>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</si>
  <si>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</si>
  <si>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</si>
  <si>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</si>
  <si>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</si>
  <si>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</si>
  <si>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</si>
  <si>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</si>
  <si>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</si>
  <si>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</si>
  <si>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</si>
  <si>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</si>
  <si>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</si>
  <si>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</si>
  <si>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</si>
  <si>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</si>
  <si>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</si>
  <si>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</si>
  <si>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</si>
  <si>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</si>
  <si>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</si>
  <si>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</si>
  <si>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</si>
  <si>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</si>
  <si>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</si>
  <si>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</si>
  <si>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</si>
  <si>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</si>
  <si>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</si>
  <si>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</si>
  <si>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</si>
  <si>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</si>
  <si>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</si>
  <si>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</si>
  <si>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</si>
  <si>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</si>
  <si>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</si>
  <si>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</si>
  <si>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</si>
  <si>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</si>
  <si>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</si>
  <si>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</si>
  <si>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</si>
  <si>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</si>
  <si>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</si>
  <si>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</si>
  <si>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</si>
  <si>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</si>
  <si>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</si>
  <si>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</si>
  <si>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</si>
  <si>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</si>
  <si>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</si>
  <si>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</si>
  <si>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</si>
  <si>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</si>
  <si>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</si>
  <si>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</si>
  <si>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</si>
  <si>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</si>
  <si>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</si>
  <si>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</si>
  <si>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</si>
  <si>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</si>
  <si>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</si>
  <si>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</si>
  <si>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</si>
  <si>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</si>
  <si>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</si>
  <si>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</si>
  <si>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</si>
  <si>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</si>
  <si>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</si>
  <si>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</si>
  <si>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</si>
  <si>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</si>
  <si>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</si>
  <si>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</si>
  <si>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</si>
  <si>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</si>
  <si>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</si>
  <si>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</si>
  <si>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</si>
  <si>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</si>
  <si>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</si>
  <si>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</si>
  <si>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</si>
  <si>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</si>
  <si>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</si>
  <si>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</si>
  <si>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</si>
  <si>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</si>
  <si>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</si>
  <si>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</si>
  <si>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</si>
  <si>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</si>
  <si>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</si>
  <si>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</si>
  <si>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</si>
  <si>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</si>
  <si>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</si>
  <si>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</si>
  <si>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</si>
  <si>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</si>
  <si>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</si>
  <si>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</si>
  <si>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</si>
  <si>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</si>
  <si>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</si>
  <si>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</si>
  <si>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</si>
  <si>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</si>
  <si>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</si>
  <si>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</si>
  <si>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</si>
  <si>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</si>
  <si>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</si>
  <si>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</si>
  <si>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</si>
  <si>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</si>
  <si>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</si>
  <si>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</si>
  <si>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</si>
  <si>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</si>
  <si>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</si>
  <si>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</si>
  <si>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</si>
  <si>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</si>
  <si>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</si>
  <si>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</si>
  <si>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</si>
  <si>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</si>
  <si>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</si>
  <si>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</si>
  <si>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</si>
  <si>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</si>
  <si>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</si>
  <si>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</si>
  <si>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</si>
  <si>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</si>
  <si>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</si>
  <si>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</si>
  <si>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</si>
  <si>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</si>
  <si>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</si>
  <si>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</si>
  <si>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</si>
  <si>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</si>
  <si>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</si>
  <si>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</si>
  <si>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</si>
  <si>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</si>
  <si>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</si>
  <si>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</si>
  <si>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</si>
  <si>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</si>
  <si>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</si>
  <si>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</si>
  <si>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</si>
  <si>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</si>
  <si>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</si>
  <si>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</si>
  <si>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</si>
  <si>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</si>
  <si>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</si>
  <si>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</si>
  <si>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</si>
  <si>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</si>
  <si>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</si>
  <si>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</si>
  <si>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</si>
  <si>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</si>
  <si>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</si>
  <si>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</si>
  <si>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</si>
  <si>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</si>
  <si>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</si>
  <si>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</si>
  <si>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</si>
  <si>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</si>
  <si>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</si>
  <si>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</si>
  <si>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</si>
  <si>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</si>
  <si>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</si>
  <si>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</si>
  <si>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</si>
  <si>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</si>
  <si>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</si>
  <si>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</si>
  <si>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</si>
  <si>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</si>
  <si>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</si>
  <si>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</si>
  <si>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</si>
  <si>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</si>
  <si>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</si>
  <si>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</si>
  <si>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</si>
  <si>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</si>
  <si>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</si>
  <si>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</si>
  <si>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</si>
  <si>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</si>
  <si>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</si>
  <si>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</si>
  <si>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</si>
  <si>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</si>
  <si>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</si>
  <si>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</si>
  <si>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</si>
  <si>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</si>
  <si>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</si>
  <si>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</si>
  <si>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</si>
  <si>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</si>
  <si>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</si>
  <si>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</si>
  <si>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</si>
  <si>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</si>
  <si>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</si>
  <si>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</si>
  <si>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</si>
  <si>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</si>
  <si>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</si>
  <si>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</si>
  <si>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</si>
  <si>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</si>
  <si>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</si>
  <si>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</si>
  <si>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</si>
  <si>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</si>
  <si>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</si>
  <si>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</si>
  <si>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</si>
  <si>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</si>
  <si>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</si>
  <si>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</si>
  <si>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</si>
  <si>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</si>
  <si>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</si>
  <si>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</si>
  <si>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</si>
  <si>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</si>
  <si>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</si>
  <si>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</si>
  <si>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</si>
  <si>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</si>
  <si>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</si>
  <si>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</si>
  <si>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</si>
  <si>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</si>
  <si>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</si>
  <si>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</si>
  <si>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</si>
  <si>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</si>
  <si>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</si>
  <si>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</si>
  <si>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</si>
  <si>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</si>
  <si>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</si>
  <si>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</si>
  <si>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</si>
  <si>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</si>
  <si>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</si>
  <si>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</si>
  <si>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</si>
  <si>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</si>
  <si>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</si>
  <si>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</si>
  <si>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</si>
  <si>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</si>
  <si>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</si>
  <si>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</si>
  <si>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</si>
  <si>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</si>
  <si>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</si>
  <si>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</si>
  <si>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</si>
  <si>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</si>
  <si>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</si>
  <si>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</si>
  <si>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</si>
  <si>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</si>
  <si>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</si>
  <si>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</si>
  <si>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</si>
  <si>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</si>
  <si>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</si>
  <si>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</si>
  <si>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</si>
  <si>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</si>
  <si>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</si>
  <si>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</si>
  <si>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</si>
  <si>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</si>
  <si>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</si>
  <si>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</si>
  <si>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</si>
  <si>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</si>
  <si>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</si>
  <si>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</si>
  <si>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</si>
  <si>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</si>
  <si>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</si>
  <si>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</si>
  <si>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</si>
  <si>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</si>
  <si>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</si>
  <si>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</si>
  <si>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</si>
  <si>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</si>
  <si>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</si>
  <si>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</si>
  <si>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</si>
  <si>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</si>
  <si>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</si>
  <si>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</si>
  <si>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</si>
  <si>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</si>
  <si>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</si>
  <si>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</si>
  <si>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</si>
  <si>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</si>
  <si>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</si>
  <si>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</si>
  <si>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</si>
  <si>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</si>
  <si>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</si>
  <si>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</si>
  <si>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</si>
  <si>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</si>
  <si>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</si>
  <si>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</si>
  <si>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</si>
  <si>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</si>
  <si>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</si>
  <si>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</si>
  <si>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</si>
  <si>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</si>
  <si>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</si>
  <si>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</si>
  <si>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</si>
  <si>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</si>
  <si>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</si>
  <si>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</si>
  <si>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</si>
  <si>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</si>
  <si>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</si>
  <si>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</si>
  <si>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</si>
  <si>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</si>
  <si>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</si>
  <si>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</si>
  <si>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</si>
  <si>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</si>
  <si>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</si>
  <si>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</si>
  <si>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</si>
  <si>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</si>
  <si>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</si>
  <si>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</si>
  <si>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</si>
  <si>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</si>
  <si>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</si>
  <si>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</si>
  <si>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</si>
  <si>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</si>
  <si>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</si>
  <si>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</si>
  <si>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</si>
  <si>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</si>
  <si>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</si>
  <si>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</si>
  <si>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</si>
  <si>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</si>
  <si>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</si>
  <si>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</si>
  <si>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</si>
  <si>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</si>
  <si>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</si>
  <si>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</si>
  <si>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</si>
  <si>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</si>
  <si>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</si>
  <si>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</si>
  <si>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</si>
  <si>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</si>
  <si>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</si>
  <si>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</si>
  <si>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</si>
  <si>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</si>
  <si>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</si>
  <si>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</si>
  <si>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</si>
  <si>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</si>
  <si>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</si>
  <si>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</si>
  <si>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</si>
  <si>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</si>
  <si>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</si>
  <si>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</si>
  <si>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</si>
  <si>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</si>
  <si>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</si>
  <si>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</si>
  <si>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</si>
  <si>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</si>
  <si>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</si>
  <si>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</si>
  <si>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</si>
  <si>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</si>
  <si>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</si>
  <si>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</si>
  <si>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</si>
  <si>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</si>
  <si>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</si>
  <si>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</si>
  <si>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</si>
  <si>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</si>
  <si>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</si>
  <si>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</si>
  <si>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</si>
  <si>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</si>
  <si>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</si>
  <si>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</si>
  <si>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</si>
  <si>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</si>
  <si>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</si>
  <si>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</si>
  <si>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</si>
  <si>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</si>
  <si>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</si>
  <si>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</si>
  <si>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</si>
  <si>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</si>
  <si>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</si>
  <si>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</si>
  <si>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</si>
  <si>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</si>
  <si>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</si>
  <si>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</si>
  <si>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</si>
  <si>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</si>
  <si>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</si>
  <si>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</si>
  <si>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</si>
  <si>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</si>
  <si>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</si>
  <si>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</si>
  <si>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</si>
  <si>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</si>
  <si>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</si>
  <si>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</si>
  <si>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</si>
  <si>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</si>
  <si>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</si>
  <si>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</si>
  <si>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</si>
  <si>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</si>
  <si>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</si>
  <si>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</si>
  <si>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</si>
  <si>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</si>
  <si>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</si>
  <si>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</si>
  <si>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</si>
  <si>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</si>
  <si>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</si>
  <si>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</si>
  <si>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</si>
  <si>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</si>
  <si>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</si>
  <si>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</si>
  <si>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</si>
  <si>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</si>
  <si>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</si>
  <si>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</si>
  <si>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</si>
  <si>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</si>
  <si>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</si>
  <si>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</si>
  <si>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</si>
  <si>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</si>
  <si>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</si>
  <si>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</si>
  <si>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</si>
  <si>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</si>
  <si>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</si>
  <si>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</si>
  <si>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</si>
  <si>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</si>
  <si>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</si>
  <si>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</si>
  <si>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</si>
  <si>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</si>
  <si>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</si>
  <si>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</si>
  <si>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</si>
  <si>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</si>
  <si>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</si>
  <si>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</si>
  <si>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</si>
  <si>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</si>
  <si>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</si>
  <si>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</si>
  <si>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</si>
  <si>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</si>
  <si>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</si>
  <si>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</si>
  <si>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</si>
  <si>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</si>
  <si>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</si>
  <si>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</si>
  <si>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</si>
  <si>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</si>
  <si>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</si>
  <si>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</si>
  <si>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</si>
  <si>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</si>
  <si>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</si>
  <si>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</si>
  <si>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</si>
  <si>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</si>
  <si>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</si>
  <si>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</si>
  <si>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</si>
  <si>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</si>
  <si>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</si>
  <si>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</si>
  <si>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</si>
  <si>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</si>
  <si>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</si>
  <si>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</si>
  <si>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</si>
  <si>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</si>
  <si>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</si>
  <si>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</si>
  <si>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</si>
  <si>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</si>
  <si>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</si>
  <si>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</si>
  <si>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</si>
  <si>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</si>
  <si>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</si>
  <si>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</si>
  <si>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</si>
  <si>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</si>
  <si>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</si>
  <si>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</si>
  <si>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</si>
  <si>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</si>
  <si>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</si>
  <si>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</si>
  <si>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</si>
  <si>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</si>
  <si>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</si>
  <si>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</si>
  <si>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</si>
  <si>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</si>
  <si>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</si>
  <si>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</si>
  <si>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</si>
  <si>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</si>
  <si>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</si>
  <si>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</si>
  <si>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</si>
  <si>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</si>
  <si>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</si>
  <si>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</si>
  <si>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</si>
  <si>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</si>
  <si>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</si>
  <si>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</si>
  <si>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</si>
  <si>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</si>
  <si>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</si>
  <si>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</si>
  <si>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</si>
  <si>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</si>
  <si>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</si>
  <si>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</si>
  <si>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</si>
  <si>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</si>
  <si>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</si>
  <si>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</si>
  <si>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</si>
  <si>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</si>
  <si>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</si>
  <si>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</si>
  <si>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</si>
  <si>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</si>
  <si>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</si>
  <si>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</si>
  <si>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</si>
  <si>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</si>
  <si>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</si>
  <si>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</si>
  <si>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</si>
  <si>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</si>
  <si>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</si>
  <si>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</si>
  <si>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</si>
  <si>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</si>
  <si>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</si>
  <si>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</si>
  <si>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</si>
  <si>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</si>
  <si>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</si>
  <si>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</si>
  <si>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</si>
  <si>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</si>
  <si>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</si>
  <si>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</si>
  <si>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</si>
  <si>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</si>
  <si>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</si>
  <si>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</si>
  <si>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</si>
  <si>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</si>
  <si>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</si>
  <si>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</si>
  <si>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</si>
  <si>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</si>
  <si>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</si>
  <si>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</si>
  <si>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</si>
  <si>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</si>
  <si>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</si>
  <si>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</si>
  <si>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</si>
  <si>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</si>
  <si>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</si>
  <si>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</si>
  <si>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</si>
  <si>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</si>
  <si>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</si>
  <si>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</si>
  <si>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</si>
  <si>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</si>
  <si>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</si>
  <si>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</si>
  <si>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</si>
  <si>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</si>
  <si>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</si>
  <si>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</si>
  <si>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</si>
  <si>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</si>
  <si>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</si>
  <si>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</si>
  <si>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</si>
  <si>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</si>
  <si>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</si>
  <si>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</si>
  <si>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</si>
  <si>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</si>
  <si>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</si>
  <si>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</si>
  <si>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</si>
  <si>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</si>
  <si>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</si>
  <si>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</si>
  <si>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</si>
  <si>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</si>
  <si>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</si>
  <si>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</si>
  <si>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</si>
  <si>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</si>
  <si>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</si>
  <si>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</si>
  <si>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</si>
  <si>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</si>
  <si>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</si>
  <si>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</si>
  <si>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</si>
  <si>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</si>
  <si>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</si>
  <si>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</si>
  <si>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</si>
  <si>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</si>
  <si>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</si>
  <si>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</si>
  <si>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</si>
  <si>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</si>
  <si>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</si>
  <si>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</si>
  <si>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</si>
  <si>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</si>
  <si>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</si>
  <si>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</si>
  <si>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</si>
  <si>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</si>
  <si>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</si>
  <si>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</si>
  <si>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</si>
  <si>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</si>
  <si>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</si>
  <si>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</si>
  <si>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</si>
  <si>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</si>
  <si>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</si>
  <si>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</si>
  <si>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</si>
  <si>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</si>
  <si>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</si>
  <si>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</si>
  <si>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</si>
  <si>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</si>
  <si>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</si>
  <si>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</si>
  <si>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</si>
  <si>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</si>
  <si>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</si>
  <si>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</si>
  <si>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</si>
  <si>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</si>
  <si>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</si>
  <si>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</si>
  <si>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</si>
  <si>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</si>
  <si>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</si>
  <si>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</si>
  <si>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</si>
  <si>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</si>
  <si>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</si>
  <si>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</si>
  <si>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</si>
  <si>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</si>
  <si>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</si>
  <si>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</si>
  <si>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</si>
  <si>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</si>
  <si>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</si>
  <si>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</si>
  <si>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</si>
  <si>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</si>
  <si>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</si>
  <si>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</si>
  <si>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</si>
  <si>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</si>
  <si>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</si>
  <si>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</si>
  <si>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</si>
  <si>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</si>
  <si>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</si>
  <si>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</si>
  <si>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</si>
  <si>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</si>
  <si>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</si>
  <si>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</si>
  <si>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</si>
  <si>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</si>
  <si>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</si>
  <si>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</si>
  <si>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</si>
  <si>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</si>
  <si>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</si>
  <si>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</si>
  <si>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</si>
  <si>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</si>
  <si>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</si>
  <si>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</si>
  <si>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</si>
  <si>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</si>
  <si>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</si>
  <si>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</si>
  <si>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</si>
  <si>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</si>
  <si>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</si>
  <si>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</si>
  <si>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</si>
  <si>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</si>
  <si>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</si>
  <si>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</si>
  <si>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</si>
  <si>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</si>
  <si>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</si>
  <si>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</si>
  <si>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</si>
  <si>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</si>
  <si>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</si>
  <si>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</si>
  <si>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</si>
  <si>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</si>
  <si>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</si>
  <si>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</si>
  <si>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</si>
  <si>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</si>
  <si>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</si>
  <si>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</si>
  <si>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</si>
  <si>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</si>
  <si>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</si>
  <si>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</si>
  <si>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</si>
  <si>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</si>
  <si>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</si>
  <si>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</si>
  <si>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</si>
  <si>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</si>
  <si>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</si>
  <si>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</si>
  <si>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</si>
  <si>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</si>
  <si>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</si>
  <si>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</si>
  <si>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</si>
  <si>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</si>
  <si>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</si>
  <si>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</si>
  <si>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</si>
  <si>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</si>
  <si>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</si>
  <si>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</si>
  <si>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</si>
  <si>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</si>
  <si>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</si>
  <si>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</si>
  <si>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</si>
  <si>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</si>
  <si>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</si>
  <si>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</si>
  <si>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</si>
  <si>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</si>
  <si>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</si>
  <si>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</si>
  <si>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</si>
  <si>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</si>
  <si>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</si>
  <si>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</si>
  <si>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</si>
  <si>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</si>
  <si>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</si>
  <si>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</si>
  <si>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</si>
  <si>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</si>
  <si>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</si>
  <si>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</si>
  <si>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</si>
  <si>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</si>
  <si>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</si>
  <si>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</si>
  <si>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</si>
  <si>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</si>
  <si>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</si>
  <si>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</si>
  <si>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</si>
  <si>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</si>
  <si>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</si>
  <si>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</si>
  <si>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</si>
  <si>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</si>
  <si>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</si>
  <si>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</si>
  <si>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</si>
  <si>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</si>
  <si>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</si>
  <si>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</si>
  <si>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</si>
  <si>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</si>
  <si>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</si>
  <si>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</si>
  <si>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</si>
  <si>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</si>
  <si>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</si>
  <si>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</si>
  <si>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</si>
  <si>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</si>
  <si>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</si>
  <si>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</si>
  <si>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</si>
  <si>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</si>
  <si>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</si>
  <si>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</si>
  <si>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</si>
  <si>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</si>
  <si>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</si>
  <si>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</si>
  <si>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</si>
  <si>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</si>
  <si>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</si>
  <si>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</si>
  <si>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</si>
  <si>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</si>
  <si>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</si>
  <si>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</si>
  <si>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</si>
  <si>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</si>
  <si>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</si>
  <si>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</si>
  <si>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</si>
  <si>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</si>
  <si>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</si>
  <si>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</si>
  <si>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</si>
  <si>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</si>
  <si>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</si>
  <si>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</si>
  <si>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</si>
  <si>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</si>
  <si>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</si>
  <si>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</si>
  <si>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</si>
  <si>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</si>
  <si>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</si>
  <si>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</si>
  <si>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</si>
  <si>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</si>
  <si>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</si>
  <si>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</si>
  <si>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</si>
  <si>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</si>
  <si>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</si>
  <si>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</si>
  <si>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</si>
  <si>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</si>
  <si>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</si>
  <si>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</si>
  <si>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</si>
  <si>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</si>
  <si>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</si>
  <si>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</si>
  <si>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</si>
  <si>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</si>
  <si>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</si>
  <si>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</si>
  <si>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</si>
  <si>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</si>
  <si>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</si>
  <si>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</si>
  <si>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</si>
  <si>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</si>
  <si>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</si>
  <si>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</si>
  <si>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</si>
  <si>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</si>
  <si>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</si>
  <si>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</si>
  <si>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</si>
  <si>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</si>
  <si>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</si>
  <si>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</si>
  <si>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</si>
  <si>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</si>
  <si>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</si>
  <si>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</si>
  <si>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</si>
  <si>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</si>
  <si>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</si>
  <si>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</si>
  <si>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</si>
  <si>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</si>
  <si>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</si>
  <si>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</si>
  <si>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</si>
  <si>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</si>
  <si>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</si>
  <si>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</si>
  <si>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</si>
  <si>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</si>
  <si>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</si>
  <si>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</si>
  <si>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</si>
  <si>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</si>
  <si>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</si>
  <si>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</si>
  <si>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</si>
  <si>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</si>
  <si>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</si>
  <si>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</si>
  <si>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</si>
  <si>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</si>
  <si>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</si>
  <si>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</si>
  <si>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</si>
  <si>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</si>
  <si>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</si>
  <si>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</si>
  <si>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</si>
  <si>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</si>
  <si>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</si>
  <si>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</si>
  <si>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</si>
  <si>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</si>
  <si>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</si>
  <si>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</si>
  <si>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</si>
  <si>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</si>
  <si>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</si>
  <si>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</si>
  <si>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</si>
  <si>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</si>
  <si>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</si>
  <si>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</si>
  <si>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</si>
  <si>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</si>
  <si>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</si>
  <si>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</si>
  <si>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</si>
  <si>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</si>
  <si>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</si>
  <si>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</si>
  <si>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</si>
  <si>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</si>
  <si>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</si>
  <si>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</si>
  <si>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</si>
  <si>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</si>
  <si>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</si>
  <si>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</si>
  <si>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</si>
  <si>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</si>
  <si>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</si>
  <si>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</si>
  <si>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</si>
  <si>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</si>
  <si>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</si>
  <si>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</si>
  <si>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</si>
  <si>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</si>
  <si>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</si>
  <si>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</si>
  <si>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</si>
  <si>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</si>
  <si>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</si>
  <si>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</si>
  <si>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</si>
  <si>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</si>
  <si>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</si>
  <si>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</si>
  <si>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</si>
  <si>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</si>
  <si>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</si>
  <si>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</si>
  <si>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</si>
  <si>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</si>
  <si>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</si>
  <si>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</si>
  <si>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</si>
  <si>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</si>
  <si>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</si>
  <si>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</si>
  <si>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</si>
  <si>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</si>
  <si>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</si>
  <si>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</si>
  <si>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</si>
  <si>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</si>
  <si>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</si>
  <si>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</si>
  <si>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</si>
  <si>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</si>
  <si>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</si>
  <si>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</si>
  <si>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</si>
  <si>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</si>
  <si>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</si>
  <si>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</si>
  <si>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</si>
  <si>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</si>
  <si>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</si>
  <si>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</si>
  <si>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</si>
  <si>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</si>
  <si>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</si>
  <si>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</si>
  <si>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</si>
  <si>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</si>
  <si>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</si>
  <si>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</si>
  <si>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</si>
  <si>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</si>
  <si>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</si>
  <si>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</si>
  <si>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</si>
  <si>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</si>
  <si>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</si>
  <si>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</si>
  <si>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</si>
  <si>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</si>
  <si>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</si>
  <si>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</si>
  <si>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</si>
  <si>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</si>
  <si>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</si>
  <si>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</si>
  <si>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</si>
  <si>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</si>
  <si>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</si>
  <si>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</si>
  <si>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</si>
  <si>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</si>
  <si>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</si>
  <si>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</si>
  <si>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</si>
  <si>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</si>
  <si>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</si>
  <si>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</si>
  <si>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</si>
  <si>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</si>
  <si>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</si>
  <si>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</si>
  <si>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</si>
  <si>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</si>
  <si>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</si>
  <si>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</si>
  <si>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</si>
  <si>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</si>
  <si>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</si>
  <si>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</si>
  <si>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</si>
  <si>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</si>
  <si>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</si>
  <si>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</si>
  <si>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</si>
  <si>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</si>
  <si>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</si>
  <si>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</si>
  <si>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</si>
  <si>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</si>
  <si>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</si>
  <si>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</si>
  <si>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</si>
  <si>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</si>
  <si>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</si>
  <si>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</si>
  <si>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</si>
  <si>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</si>
  <si>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</si>
  <si>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</si>
  <si>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</si>
  <si>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</si>
  <si>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</si>
  <si>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</si>
  <si>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</si>
  <si>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</si>
  <si>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</si>
  <si>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</si>
  <si>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</si>
  <si>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</si>
  <si>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</si>
  <si>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</si>
  <si>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</si>
  <si>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</si>
  <si>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</si>
  <si>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</si>
  <si>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</si>
  <si>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</si>
  <si>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</si>
  <si>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</si>
  <si>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</si>
  <si>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</si>
  <si>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</si>
  <si>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</si>
  <si>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</si>
  <si>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</si>
  <si>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</si>
  <si>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</si>
  <si>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</si>
  <si>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</si>
  <si>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</si>
  <si>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</si>
  <si>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</si>
  <si>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</si>
  <si>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</si>
  <si>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</si>
  <si>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</si>
  <si>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</si>
  <si>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</si>
  <si>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</si>
  <si>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</si>
  <si>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</si>
  <si>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</si>
  <si>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</si>
  <si>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</si>
  <si>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</si>
  <si>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</si>
  <si>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</si>
  <si>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</si>
  <si>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</si>
  <si>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</si>
  <si>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</si>
  <si>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</si>
  <si>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</si>
  <si>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</si>
  <si>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</si>
  <si>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</si>
  <si>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</si>
  <si>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</si>
  <si>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</si>
  <si>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</si>
  <si>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</si>
  <si>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</si>
  <si>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</si>
  <si>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</si>
  <si>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</si>
  <si>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</si>
  <si>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</si>
  <si>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</si>
  <si>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</si>
  <si>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</si>
  <si>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</si>
  <si>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</si>
  <si>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</si>
  <si>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</si>
  <si>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</si>
  <si>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</si>
  <si>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</si>
  <si>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</si>
  <si>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</si>
  <si>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</si>
  <si>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</si>
  <si>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</si>
  <si>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</si>
  <si>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</si>
  <si>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</si>
  <si>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</si>
  <si>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</si>
  <si>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</si>
  <si>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</si>
  <si>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</si>
  <si>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</si>
  <si>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</si>
  <si>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</si>
  <si>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</si>
  <si>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</si>
  <si>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</si>
  <si>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</si>
  <si>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</si>
  <si>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</si>
  <si>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</si>
  <si>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</si>
  <si>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</si>
  <si>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</si>
  <si>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</si>
  <si>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</si>
  <si>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</si>
  <si>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</si>
  <si>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</si>
  <si>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</si>
  <si>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</si>
  <si>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</si>
  <si>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</si>
  <si>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</si>
  <si>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</si>
  <si>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</si>
  <si>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</si>
  <si>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</si>
  <si>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</si>
  <si>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</si>
  <si>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</si>
  <si>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</si>
  <si>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</si>
  <si>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</si>
  <si>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</si>
  <si>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</si>
  <si>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</si>
  <si>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</si>
  <si>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</si>
  <si>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</si>
  <si>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</si>
  <si>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</si>
  <si>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</si>
  <si>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</si>
  <si>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</si>
  <si>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</si>
  <si>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</si>
  <si>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</si>
  <si>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</si>
  <si>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</si>
  <si>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</si>
  <si>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</si>
  <si>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</si>
  <si>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</si>
  <si>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</si>
  <si>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</si>
  <si>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</si>
  <si>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</si>
  <si>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</si>
  <si>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</si>
  <si>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</si>
  <si>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</si>
  <si>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</si>
  <si>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</si>
  <si>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</si>
  <si>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</si>
  <si>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</si>
  <si>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</si>
  <si>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</si>
  <si>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</si>
  <si>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</si>
  <si>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</si>
  <si>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</si>
  <si>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</si>
  <si>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</si>
  <si>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</si>
  <si>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</si>
  <si>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</si>
  <si>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</si>
  <si>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</si>
  <si>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</si>
  <si>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</si>
  <si>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</si>
  <si>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</si>
  <si>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</si>
  <si>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</si>
  <si>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</si>
  <si>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</si>
  <si>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</si>
  <si>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</si>
  <si>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</si>
  <si>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</si>
  <si>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</si>
  <si>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</si>
  <si>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</si>
  <si>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</si>
  <si>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</si>
  <si>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</si>
  <si>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</si>
  <si>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</si>
  <si>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</si>
  <si>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</si>
  <si>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</si>
  <si>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</si>
  <si>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</si>
  <si>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</si>
  <si>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</si>
  <si>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</si>
  <si>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</si>
  <si>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</si>
  <si>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</si>
  <si>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</si>
  <si>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</si>
  <si>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</si>
  <si>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</si>
  <si>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</si>
  <si>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</si>
  <si>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</si>
  <si>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</si>
  <si>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</si>
  <si>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</si>
  <si>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</si>
  <si>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</si>
  <si>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</si>
  <si>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</si>
  <si>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</si>
  <si>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</si>
  <si>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</si>
  <si>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</si>
  <si>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</si>
  <si>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</si>
  <si>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</si>
  <si>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</si>
  <si>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</si>
  <si>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</si>
  <si>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</si>
  <si>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</si>
  <si>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</si>
  <si>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</si>
  <si>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</si>
  <si>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</si>
  <si>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</si>
  <si>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</si>
  <si>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</si>
  <si>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</si>
  <si>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</si>
  <si>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</si>
  <si>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</si>
  <si>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</si>
  <si>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</si>
  <si>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</si>
  <si>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</si>
  <si>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</si>
  <si>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</si>
  <si>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</si>
  <si>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</si>
  <si>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</si>
  <si>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</si>
  <si>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</si>
  <si>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</si>
  <si>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</si>
  <si>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</si>
  <si>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</si>
  <si>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</si>
  <si>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</si>
  <si>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</si>
  <si>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</si>
  <si>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</si>
  <si>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</si>
  <si>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</si>
  <si>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</si>
  <si>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</si>
  <si>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</si>
  <si>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</si>
  <si>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</si>
  <si>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</si>
  <si>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</si>
  <si>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</si>
  <si>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</si>
  <si>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</si>
  <si>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</si>
  <si>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</si>
  <si>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</si>
  <si>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</si>
  <si>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</si>
  <si>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</si>
  <si>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</si>
  <si>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</si>
  <si>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</si>
  <si>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</si>
  <si>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</si>
  <si>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</si>
  <si>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</si>
  <si>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</si>
  <si>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</si>
  <si>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</si>
  <si>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</si>
  <si>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</si>
  <si>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</si>
  <si>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</si>
  <si>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</si>
  <si>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</si>
  <si>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</si>
  <si>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</si>
  <si>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</si>
  <si>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</si>
  <si>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</si>
  <si>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</si>
  <si>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</si>
  <si>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</si>
  <si>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</si>
  <si>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</si>
  <si>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</si>
  <si>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</si>
  <si>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</si>
  <si>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</si>
  <si>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</si>
  <si>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</si>
  <si>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</si>
  <si>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</si>
  <si>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</si>
  <si>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</si>
  <si>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</si>
  <si>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</si>
  <si>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</si>
  <si>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</si>
  <si>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</si>
  <si>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</si>
  <si>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</si>
  <si>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</si>
  <si>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</si>
  <si>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</si>
  <si>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</si>
  <si>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</si>
  <si>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</si>
  <si>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</si>
  <si>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</si>
  <si>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</si>
  <si>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</si>
  <si>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</si>
  <si>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</si>
  <si>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</si>
  <si>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</si>
  <si>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</si>
  <si>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</si>
  <si>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</si>
  <si>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</si>
  <si>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</si>
  <si>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</si>
  <si>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</si>
  <si>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</si>
  <si>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</si>
  <si>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</si>
  <si>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</si>
  <si>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</si>
  <si>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</si>
  <si>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</si>
  <si>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</si>
  <si>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</si>
  <si>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</si>
  <si>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</si>
  <si>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</si>
  <si>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</si>
  <si>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</si>
  <si>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</si>
  <si>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</si>
  <si>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</si>
  <si>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</si>
  <si>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</si>
  <si>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</si>
  <si>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</si>
  <si>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</si>
  <si>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</si>
  <si>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</si>
  <si>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</si>
  <si>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</si>
  <si>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</si>
  <si>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</si>
  <si>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</si>
  <si>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</si>
  <si>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</si>
  <si>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</si>
  <si>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</si>
  <si>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</si>
  <si>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</si>
  <si>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</si>
  <si>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</si>
  <si>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</si>
  <si>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</si>
  <si>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</si>
  <si>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</si>
  <si>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</si>
  <si>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</si>
  <si>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</si>
  <si>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</si>
  <si>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</si>
  <si>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</si>
  <si>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</si>
  <si>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</si>
  <si>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</si>
  <si>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</si>
  <si>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</si>
  <si>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</si>
  <si>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</si>
  <si>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</si>
  <si>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</si>
  <si>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</si>
  <si>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</si>
  <si>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</si>
  <si>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</si>
  <si>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</si>
  <si>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</si>
  <si>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</si>
  <si>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</si>
  <si>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</si>
  <si>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</si>
  <si>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</si>
  <si>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</si>
  <si>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</si>
  <si>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</si>
  <si>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</si>
  <si>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</si>
  <si>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</si>
  <si>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</si>
  <si>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</si>
  <si>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</si>
  <si>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</si>
  <si>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</si>
  <si>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</si>
  <si>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</si>
  <si>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</si>
  <si>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</si>
  <si>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</si>
  <si>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</si>
  <si>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</si>
  <si>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</si>
  <si>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</si>
  <si>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</si>
  <si>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</si>
  <si>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</si>
  <si>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</si>
  <si>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</si>
  <si>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</si>
  <si>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</si>
  <si>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</si>
  <si>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</si>
  <si>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</si>
  <si>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</si>
  <si>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</si>
  <si>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</si>
  <si>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</si>
  <si>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</si>
  <si>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</si>
  <si>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</si>
  <si>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</si>
  <si>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</si>
  <si>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</si>
  <si>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</si>
  <si>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</si>
  <si>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</si>
  <si>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</si>
  <si>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</si>
  <si>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</si>
  <si>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</si>
  <si>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</si>
  <si>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</si>
  <si>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</si>
  <si>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</si>
  <si>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</si>
  <si>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</si>
  <si>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</si>
  <si>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</si>
  <si>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</si>
  <si>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</si>
  <si>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</si>
  <si>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</si>
  <si>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</si>
  <si>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</si>
  <si>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</si>
  <si>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</si>
  <si>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</si>
  <si>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</si>
  <si>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</si>
  <si>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</si>
  <si>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</si>
  <si>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</si>
  <si>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</si>
  <si>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</si>
  <si>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</si>
  <si>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</si>
  <si>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</si>
  <si>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</si>
  <si>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</si>
  <si>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</si>
  <si>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</si>
  <si>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</si>
  <si>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</si>
  <si>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</si>
  <si>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</si>
  <si>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</si>
  <si>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</si>
  <si>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</si>
  <si>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</si>
  <si>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</si>
  <si>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</si>
  <si>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</si>
  <si>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</si>
  <si>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</si>
  <si>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</si>
  <si>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</si>
  <si>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</si>
  <si>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</si>
  <si>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</si>
  <si>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</si>
  <si>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</si>
  <si>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</si>
  <si>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</si>
  <si>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</si>
  <si>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</si>
  <si>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</si>
  <si>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</si>
  <si>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</si>
  <si>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</si>
  <si>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</si>
  <si>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</si>
  <si>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</si>
  <si>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</si>
  <si>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</si>
  <si>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</si>
  <si>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</si>
  <si>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</si>
  <si>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</si>
  <si>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</si>
  <si>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</si>
  <si>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</si>
  <si>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</si>
  <si>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</si>
  <si>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</si>
  <si>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</si>
  <si>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</si>
  <si>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</si>
  <si>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</si>
  <si>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</si>
  <si>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</si>
  <si>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</si>
  <si>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</si>
  <si>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</si>
  <si>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</si>
  <si>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</si>
  <si>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</si>
  <si>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</si>
  <si>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</si>
  <si>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</si>
  <si>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</si>
  <si>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</si>
  <si>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</si>
  <si>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</si>
  <si>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</si>
  <si>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</si>
  <si>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</si>
  <si>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</si>
  <si>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</si>
  <si>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</si>
  <si>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</si>
  <si>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</si>
  <si>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</si>
  <si>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</si>
  <si>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</si>
  <si>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</si>
  <si>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</si>
  <si>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</si>
  <si>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</si>
  <si>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</si>
  <si>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</si>
  <si>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</si>
  <si>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</si>
  <si>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</si>
  <si>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</si>
  <si>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</si>
  <si>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</si>
  <si>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</si>
  <si>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</si>
  <si>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</si>
  <si>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</si>
  <si>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</si>
  <si>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</si>
  <si>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</si>
  <si>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</si>
  <si>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</si>
  <si>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</si>
  <si>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</si>
  <si>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</si>
  <si>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</si>
  <si>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</si>
  <si>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</si>
  <si>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</si>
  <si>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</si>
  <si>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</si>
  <si>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</si>
  <si>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</si>
  <si>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</si>
  <si>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</si>
  <si>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</si>
  <si>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</si>
  <si>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</si>
  <si>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</si>
  <si>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</si>
  <si>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</si>
  <si>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</si>
  <si>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</si>
  <si>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</si>
  <si>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</si>
  <si>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</si>
  <si>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</si>
  <si>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</si>
  <si>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</si>
  <si>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</si>
  <si>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</si>
  <si>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</si>
  <si>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</si>
  <si>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</si>
  <si>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</si>
  <si>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</si>
  <si>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</si>
  <si>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</si>
  <si>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</si>
  <si>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</si>
  <si>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</si>
  <si>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</si>
  <si>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</si>
  <si>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</si>
  <si>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</si>
  <si>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</si>
  <si>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</si>
  <si>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</si>
  <si>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</si>
  <si>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</si>
  <si>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</si>
  <si>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</si>
  <si>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</si>
  <si>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</si>
  <si>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</si>
  <si>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</si>
  <si>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</si>
  <si>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</si>
  <si>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</si>
  <si>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</si>
  <si>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</si>
  <si>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</si>
  <si>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</si>
  <si>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</si>
  <si>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</si>
  <si>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</si>
  <si>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</si>
  <si>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</si>
  <si>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</si>
  <si>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</si>
  <si>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</si>
  <si>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</si>
  <si>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</si>
  <si>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</si>
  <si>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</si>
  <si>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</si>
  <si>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</si>
  <si>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</si>
  <si>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</si>
  <si>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</si>
  <si>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</si>
  <si>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</si>
  <si>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</si>
  <si>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</si>
  <si>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</si>
  <si>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</si>
  <si>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</si>
  <si>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</si>
  <si>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</si>
  <si>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</si>
  <si>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</si>
  <si>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</si>
  <si>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</si>
  <si>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</si>
  <si>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</si>
  <si>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</si>
  <si>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</si>
  <si>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</si>
  <si>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</si>
  <si>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</si>
  <si>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</si>
  <si>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</si>
  <si>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</si>
  <si>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</si>
  <si>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</si>
  <si>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</si>
  <si>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</si>
  <si>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</si>
  <si>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</si>
  <si>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</si>
  <si>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</si>
  <si>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</si>
  <si>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</si>
  <si>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</si>
  <si>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</si>
  <si>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</si>
  <si>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</si>
  <si>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</si>
  <si>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</si>
  <si>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</si>
  <si>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</si>
  <si>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</si>
  <si>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</si>
  <si>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</si>
  <si>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</si>
  <si>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</si>
  <si>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</si>
  <si>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</si>
  <si>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</si>
  <si>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</si>
  <si>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</si>
  <si>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</si>
  <si>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</si>
  <si>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</si>
  <si>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</si>
  <si>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</si>
  <si>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</si>
  <si>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</si>
  <si>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</si>
  <si>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</si>
  <si>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</si>
  <si>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</si>
  <si>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</si>
  <si>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</si>
  <si>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</si>
  <si>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</si>
  <si>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</si>
  <si>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</si>
  <si>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</si>
  <si>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</si>
  <si>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</si>
  <si>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</si>
  <si>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</si>
  <si>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</si>
  <si>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</si>
  <si>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</si>
  <si>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</si>
  <si>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</si>
  <si>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</si>
  <si>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</si>
  <si>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</si>
  <si>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</si>
  <si>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</si>
  <si>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</si>
  <si>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</si>
  <si>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</si>
  <si>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</si>
  <si>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</si>
  <si>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</si>
  <si>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</si>
  <si>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</si>
  <si>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</si>
  <si>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</si>
  <si>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</si>
  <si>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</si>
  <si>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</si>
  <si>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</si>
  <si>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</si>
  <si>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</si>
  <si>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</si>
  <si>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</si>
  <si>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</si>
  <si>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</si>
  <si>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</si>
  <si>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</si>
  <si>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</si>
  <si>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</si>
  <si>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</si>
  <si>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</si>
  <si>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</si>
  <si>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</si>
  <si>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</si>
  <si>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</si>
  <si>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</si>
  <si>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</si>
  <si>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</si>
  <si>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</si>
  <si>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</si>
  <si>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</si>
  <si>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</si>
  <si>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</si>
  <si>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</si>
  <si>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</si>
  <si>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</si>
  <si>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</si>
  <si>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</si>
  <si>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</si>
  <si>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</si>
  <si>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</si>
  <si>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</si>
  <si>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</si>
  <si>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</si>
  <si>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</si>
  <si>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</si>
  <si>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</si>
  <si>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</si>
  <si>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</si>
  <si>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</si>
  <si>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</si>
  <si>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</si>
  <si>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</si>
  <si>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</si>
  <si>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</si>
  <si>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</si>
  <si>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</si>
  <si>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</si>
  <si>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</si>
  <si>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</si>
  <si>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</si>
  <si>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</si>
  <si>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</si>
  <si>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</si>
  <si>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</si>
  <si>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</si>
  <si>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</si>
  <si>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</si>
  <si>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</si>
  <si>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</si>
  <si>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</si>
  <si>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</si>
  <si>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</si>
  <si>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</si>
  <si>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</si>
  <si>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</si>
  <si>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</si>
  <si>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</si>
  <si>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</si>
  <si>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</si>
  <si>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</si>
  <si>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</si>
  <si>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</si>
  <si>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</si>
  <si>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</si>
  <si>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</si>
  <si>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</si>
  <si>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</si>
  <si>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</si>
  <si>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</si>
  <si>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</si>
  <si>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</si>
  <si>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</si>
  <si>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</si>
  <si>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</si>
  <si>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</si>
  <si>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</si>
  <si>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</si>
  <si>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</si>
  <si>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</si>
  <si>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</si>
  <si>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</si>
  <si>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</si>
  <si>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</si>
  <si>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</si>
  <si>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</si>
  <si>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</si>
  <si>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</si>
  <si>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</si>
  <si>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</si>
  <si>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</si>
  <si>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</si>
  <si>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</si>
  <si>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</si>
  <si>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</si>
  <si>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</si>
  <si>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</si>
  <si>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</si>
  <si>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</si>
  <si>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</si>
  <si>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</si>
  <si>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</si>
  <si>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</si>
  <si>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</si>
  <si>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</si>
  <si>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</si>
  <si>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</si>
  <si>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</si>
  <si>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</si>
  <si>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</si>
  <si>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</si>
  <si>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</si>
  <si>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</si>
  <si>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</si>
  <si>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</si>
  <si>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</si>
  <si>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</si>
  <si>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</si>
  <si>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</si>
  <si>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</si>
  <si>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</si>
  <si>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</si>
  <si>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</si>
  <si>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</si>
  <si>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</si>
  <si>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</si>
  <si>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</si>
  <si>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</si>
  <si>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</si>
  <si>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</si>
  <si>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</si>
  <si>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</si>
  <si>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</si>
  <si>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</si>
  <si>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</si>
  <si>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</si>
  <si>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</si>
  <si>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</si>
  <si>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</si>
  <si>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</si>
  <si>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</si>
  <si>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</si>
  <si>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</si>
  <si>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</si>
  <si>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</si>
  <si>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</si>
  <si>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</si>
  <si>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</si>
  <si>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</si>
  <si>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</si>
  <si>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</si>
  <si>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</si>
  <si>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</si>
  <si>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</si>
  <si>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</si>
  <si>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</si>
  <si>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</si>
  <si>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</si>
  <si>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</si>
  <si>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</si>
  <si>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</si>
  <si>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</si>
  <si>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</si>
  <si>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</si>
  <si>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</si>
  <si>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</si>
  <si>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</si>
  <si>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</si>
  <si>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</si>
  <si>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</si>
  <si>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</si>
  <si>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</si>
  <si>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</si>
  <si>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</si>
  <si>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</si>
  <si>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</si>
  <si>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</si>
  <si>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</si>
  <si>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</si>
  <si>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</si>
  <si>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</si>
  <si>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</si>
  <si>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</si>
  <si>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</si>
  <si>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</si>
  <si>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</si>
  <si>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</si>
  <si>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</si>
  <si>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</si>
  <si>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</si>
  <si>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</si>
  <si>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</si>
  <si>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</si>
  <si>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</si>
  <si>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</si>
  <si>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</si>
  <si>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</si>
  <si>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</si>
  <si>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</si>
  <si>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</si>
  <si>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</si>
  <si>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</si>
  <si>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</si>
  <si>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</si>
  <si>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</si>
  <si>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</si>
  <si>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</si>
  <si>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</si>
  <si>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</si>
  <si>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</si>
  <si>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</si>
  <si>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</si>
  <si>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</si>
  <si>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</si>
  <si>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</si>
  <si>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</si>
  <si>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</si>
  <si>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</si>
  <si>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</si>
  <si>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</si>
  <si>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</si>
  <si>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</si>
  <si>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</si>
  <si>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</si>
  <si>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</si>
  <si>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</si>
  <si>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</si>
  <si>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</si>
  <si>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</si>
  <si>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</si>
  <si>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</si>
  <si>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</si>
  <si>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</si>
  <si>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</si>
  <si>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</si>
  <si>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</si>
  <si>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</si>
  <si>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</si>
  <si>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</si>
  <si>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</si>
  <si>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</si>
  <si>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</si>
  <si>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</si>
  <si>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</si>
  <si>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</si>
  <si>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</si>
  <si>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</si>
  <si>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</si>
  <si>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</si>
  <si>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</si>
  <si>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</si>
  <si>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</si>
  <si>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</si>
  <si>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</si>
  <si>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</si>
  <si>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</si>
  <si>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</si>
  <si>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</si>
  <si>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</si>
  <si>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</si>
  <si>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</si>
  <si>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</si>
  <si>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</si>
  <si>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</si>
  <si>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</si>
  <si>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</si>
  <si>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</si>
  <si>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</si>
  <si>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</si>
  <si>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</si>
  <si>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</si>
  <si>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</si>
  <si>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</si>
  <si>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</si>
  <si>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</si>
  <si>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</si>
  <si>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</si>
  <si>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</si>
  <si>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</si>
  <si>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</si>
  <si>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</si>
  <si>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</si>
  <si>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</si>
  <si>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</si>
  <si>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</si>
  <si>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</si>
  <si>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</si>
  <si>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</si>
  <si>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</si>
  <si>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</si>
  <si>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</si>
  <si>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</si>
  <si>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</si>
  <si>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</si>
  <si>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</si>
  <si>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</si>
  <si>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</si>
  <si>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</si>
  <si>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</si>
  <si>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</si>
  <si>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</si>
  <si>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</si>
  <si>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</si>
  <si>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</si>
  <si>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</si>
  <si>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</si>
  <si>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</si>
  <si>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</si>
  <si>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</si>
  <si>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</si>
  <si>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</si>
  <si>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</si>
  <si>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</si>
  <si>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</si>
  <si>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</si>
  <si>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</si>
  <si>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</si>
  <si>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</si>
  <si>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</si>
  <si>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</si>
  <si>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</si>
  <si>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</si>
  <si>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</si>
  <si>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</si>
  <si>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</si>
  <si>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</si>
  <si>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</si>
  <si>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</si>
  <si>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</si>
  <si>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</si>
  <si>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</si>
  <si>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</si>
  <si>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</si>
  <si>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</si>
  <si>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</si>
  <si>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</si>
  <si>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</si>
  <si>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</si>
  <si>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</si>
  <si>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</si>
  <si>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</si>
  <si>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</si>
  <si>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</si>
  <si>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</si>
  <si>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</si>
  <si>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</si>
  <si>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</si>
  <si>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</si>
  <si>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</si>
  <si>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</si>
  <si>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</si>
  <si>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</si>
  <si>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</si>
  <si>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</si>
  <si>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</si>
  <si>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</si>
  <si>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</si>
  <si>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</si>
  <si>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</si>
  <si>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</si>
  <si>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</si>
  <si>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</si>
  <si>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</si>
  <si>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</si>
  <si>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</si>
  <si>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</si>
  <si>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</si>
  <si>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</si>
  <si>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</si>
  <si>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</si>
  <si>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</si>
  <si>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</si>
  <si>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</si>
  <si>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</si>
  <si>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</si>
  <si>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</si>
  <si>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</si>
  <si>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</si>
  <si>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</si>
  <si>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</si>
  <si>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</si>
  <si>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</si>
  <si>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</si>
  <si>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</si>
  <si>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</si>
  <si>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</si>
  <si>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</si>
  <si>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</si>
  <si>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</si>
  <si>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</si>
  <si>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</si>
  <si>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</si>
  <si>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</si>
  <si>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</si>
  <si>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</si>
  <si>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</si>
  <si>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</si>
  <si>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</si>
  <si>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</si>
  <si>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</si>
  <si>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</si>
  <si>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</si>
  <si>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</si>
  <si>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</si>
  <si>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</si>
  <si>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</si>
  <si>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</si>
  <si>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</si>
  <si>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</si>
  <si>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</si>
  <si>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</si>
  <si>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</si>
  <si>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</si>
  <si>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</si>
  <si>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</si>
  <si>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</si>
  <si>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</si>
  <si>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</si>
  <si>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</si>
  <si>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</si>
  <si>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</si>
  <si>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</si>
  <si>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</si>
  <si>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</si>
  <si>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</si>
  <si>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</si>
  <si>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</si>
  <si>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</si>
  <si>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</si>
  <si>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</si>
  <si>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</si>
  <si>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</si>
  <si>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</si>
  <si>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</si>
  <si>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</si>
  <si>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</si>
  <si>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</si>
  <si>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</si>
  <si>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</si>
  <si>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</si>
  <si>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</si>
  <si>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</si>
  <si>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</si>
  <si>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</si>
  <si>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</si>
  <si>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</si>
  <si>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</si>
  <si>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</si>
  <si>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</si>
  <si>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</si>
  <si>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</si>
  <si>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</si>
  <si>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</si>
  <si>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</si>
  <si>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</si>
  <si>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</si>
  <si>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</si>
  <si>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</si>
  <si>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</si>
  <si>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</si>
  <si>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</si>
  <si>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</si>
  <si>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</si>
  <si>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</si>
  <si>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</si>
  <si>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</si>
  <si>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</si>
  <si>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</si>
  <si>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</si>
  <si>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</si>
  <si>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</si>
  <si>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</si>
  <si>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</si>
  <si>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</si>
  <si>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</si>
  <si>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</si>
  <si>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</si>
  <si>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</si>
  <si>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</si>
  <si>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</si>
  <si>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</si>
  <si>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</si>
  <si>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</si>
  <si>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</si>
  <si>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</si>
  <si>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</si>
  <si>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</si>
  <si>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</si>
  <si>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</si>
  <si>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</si>
  <si>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</si>
  <si>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</si>
  <si>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</si>
  <si>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</si>
  <si>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</si>
  <si>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</si>
  <si>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</si>
  <si>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</si>
  <si>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</si>
  <si>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</si>
  <si>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</si>
  <si>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</si>
  <si>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</si>
  <si>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</si>
  <si>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</si>
  <si>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</si>
  <si>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</si>
  <si>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</si>
  <si>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</si>
  <si>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</si>
  <si>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</si>
  <si>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</si>
  <si>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</si>
  <si>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</si>
  <si>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</si>
  <si>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</si>
  <si>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</si>
  <si>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</si>
  <si>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</si>
  <si>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</si>
  <si>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</si>
  <si>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</si>
  <si>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</si>
  <si>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</si>
  <si>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</si>
  <si>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</si>
  <si>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</si>
  <si>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</si>
  <si>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</si>
  <si>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</si>
  <si>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</si>
  <si>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</si>
  <si>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</si>
  <si>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</si>
  <si>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</si>
  <si>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</si>
  <si>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</si>
  <si>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</si>
  <si>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</si>
  <si>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</si>
  <si>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</si>
  <si>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</si>
  <si>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</si>
  <si>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</si>
  <si>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</si>
  <si>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</si>
  <si>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</si>
  <si>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</si>
  <si>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</si>
  <si>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</si>
  <si>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</si>
  <si>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</si>
  <si>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</si>
  <si>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</si>
  <si>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</si>
  <si>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</si>
  <si>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</si>
  <si>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</si>
  <si>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</si>
  <si>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</si>
  <si>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</si>
  <si>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</si>
  <si>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</si>
  <si>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</si>
  <si>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</si>
  <si>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</si>
  <si>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</si>
  <si>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</si>
  <si>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</si>
  <si>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</si>
  <si>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</si>
  <si>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</si>
  <si>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</si>
  <si>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</si>
  <si>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</si>
  <si>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</si>
  <si>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</si>
  <si>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</si>
  <si>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</si>
  <si>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</si>
  <si>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</si>
  <si>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</si>
  <si>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</si>
  <si>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</si>
  <si>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</si>
  <si>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</si>
  <si>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</si>
  <si>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</si>
  <si>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</si>
  <si>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</si>
  <si>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</si>
  <si>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</si>
  <si>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</si>
  <si>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</si>
  <si>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</si>
  <si>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</si>
  <si>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</si>
  <si>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</si>
  <si>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</si>
  <si>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</si>
  <si>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</si>
  <si>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</si>
  <si>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</si>
  <si>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</si>
  <si>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</si>
  <si>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</si>
  <si>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</si>
  <si>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</si>
  <si>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</si>
  <si>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</si>
  <si>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</si>
  <si>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</si>
  <si>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</si>
  <si>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</si>
  <si>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</si>
  <si>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</si>
  <si>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</si>
  <si>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</si>
  <si>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</si>
  <si>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</si>
  <si>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</si>
  <si>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</si>
  <si>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</si>
  <si>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</si>
  <si>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</si>
  <si>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</si>
  <si>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</si>
  <si>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</si>
  <si>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</si>
  <si>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</si>
  <si>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</si>
  <si>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</si>
  <si>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</si>
  <si>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</si>
  <si>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</si>
  <si>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</si>
  <si>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</si>
  <si>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</si>
  <si>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</si>
  <si>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</si>
  <si>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</si>
  <si>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</si>
  <si>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</si>
  <si>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</si>
  <si>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</si>
  <si>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</si>
  <si>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</si>
  <si>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</si>
  <si>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</si>
  <si>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</si>
  <si>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</si>
  <si>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</si>
  <si>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</si>
  <si>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</si>
  <si>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</si>
  <si>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</si>
  <si>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</si>
  <si>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</si>
  <si>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</si>
  <si>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</si>
  <si>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</si>
  <si>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</si>
  <si>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</si>
  <si>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</si>
  <si>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</si>
  <si>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</si>
  <si>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</si>
  <si>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</si>
  <si>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</si>
  <si>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</si>
  <si>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</si>
  <si>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</si>
  <si>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</si>
  <si>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</si>
  <si>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</si>
  <si>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</si>
  <si>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</si>
  <si>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</si>
  <si>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</si>
  <si>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</si>
  <si>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</si>
  <si>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</si>
  <si>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</si>
  <si>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</si>
  <si>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</si>
  <si>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</si>
  <si>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</si>
  <si>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</si>
  <si>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</si>
  <si>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</si>
  <si>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</si>
  <si>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</si>
  <si>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</si>
  <si>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</si>
  <si>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</si>
  <si>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</si>
  <si>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</si>
  <si>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</si>
  <si>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</si>
  <si>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</si>
  <si>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</si>
  <si>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</si>
  <si>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</si>
  <si>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</si>
  <si>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</si>
  <si>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</si>
  <si>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</si>
  <si>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</si>
  <si>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</si>
  <si>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</si>
  <si>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</si>
  <si>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</si>
  <si>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</si>
  <si>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</si>
  <si>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</si>
  <si>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</si>
  <si>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</si>
  <si>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</si>
  <si>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</si>
  <si>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</si>
  <si>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</si>
  <si>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</si>
  <si>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</si>
  <si>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</si>
  <si>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</si>
  <si>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</si>
  <si>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</si>
  <si>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</si>
  <si>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</si>
  <si>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</si>
  <si>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</si>
  <si>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</si>
  <si>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</si>
  <si>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</si>
  <si>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</si>
  <si>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</si>
  <si>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</si>
  <si>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</si>
  <si>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</si>
  <si>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</si>
  <si>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</si>
  <si>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</si>
  <si>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</si>
  <si>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</si>
  <si>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</si>
  <si>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</si>
  <si>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</si>
  <si>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</si>
  <si>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</si>
  <si>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</si>
  <si>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</si>
  <si>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</si>
  <si>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</si>
  <si>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</si>
  <si>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</si>
  <si>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</si>
  <si>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</si>
  <si>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</si>
  <si>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</si>
  <si>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</si>
  <si>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</si>
  <si>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</si>
  <si>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</si>
  <si>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</si>
  <si>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</si>
  <si>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</si>
  <si>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</si>
  <si>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</si>
  <si>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</si>
  <si>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</si>
  <si>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</si>
  <si>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</si>
  <si>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</si>
  <si>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</si>
  <si>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</si>
  <si>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</si>
  <si>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</si>
  <si>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</si>
  <si>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</si>
  <si>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</si>
  <si>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</si>
  <si>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</si>
  <si>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</si>
  <si>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</si>
  <si>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</si>
  <si>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</si>
  <si>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</si>
  <si>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</si>
  <si>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</si>
  <si>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</si>
  <si>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</si>
  <si>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</si>
  <si>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</si>
  <si>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</si>
  <si>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</si>
  <si>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</si>
  <si>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</si>
  <si>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</si>
  <si>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</si>
  <si>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</si>
  <si>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</si>
  <si>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</si>
  <si>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</si>
  <si>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</si>
  <si>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</si>
  <si>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</si>
  <si>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</si>
  <si>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</si>
  <si>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</si>
  <si>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</si>
  <si>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</si>
  <si>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</si>
  <si>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</si>
  <si>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</si>
  <si>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</si>
  <si>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</si>
  <si>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</si>
  <si>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</si>
  <si>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</si>
  <si>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</si>
  <si>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</si>
  <si>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</si>
  <si>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</si>
  <si>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</si>
  <si>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</si>
  <si>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</si>
  <si>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</si>
  <si>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</si>
  <si>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</si>
  <si>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</si>
  <si>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</si>
  <si>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</si>
  <si>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</si>
  <si>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</si>
  <si>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</si>
  <si>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</si>
  <si>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</si>
  <si>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</si>
  <si>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</si>
  <si>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</si>
  <si>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</si>
  <si>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</si>
  <si>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</si>
  <si>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</si>
  <si>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</si>
  <si>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</si>
  <si>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</si>
  <si>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</si>
  <si>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</si>
  <si>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</si>
  <si>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</si>
  <si>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</si>
  <si>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</si>
  <si>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</si>
  <si>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</si>
  <si>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</si>
  <si>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</si>
  <si>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</si>
  <si>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</si>
  <si>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</si>
  <si>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</si>
  <si>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</si>
  <si>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</si>
  <si>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</si>
  <si>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</si>
  <si>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</si>
  <si>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</si>
  <si>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</si>
  <si>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</si>
  <si>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</si>
  <si>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</si>
  <si>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</si>
  <si>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</si>
  <si>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</si>
  <si>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</si>
  <si>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</si>
  <si>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</si>
  <si>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</si>
  <si>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</si>
  <si>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</si>
  <si>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</si>
  <si>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</si>
  <si>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</si>
  <si>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</si>
  <si>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</si>
  <si>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</si>
  <si>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</si>
  <si>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</si>
  <si>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</si>
  <si>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</si>
  <si>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</si>
  <si>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</si>
  <si>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</si>
  <si>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</si>
  <si>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</si>
  <si>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</si>
  <si>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</si>
  <si>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</si>
  <si>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</si>
  <si>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</si>
  <si>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</si>
  <si>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</si>
  <si>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</si>
  <si>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</si>
  <si>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</si>
  <si>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</si>
  <si>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</si>
  <si>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</si>
  <si>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</si>
  <si>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</si>
  <si>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</si>
  <si>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</si>
  <si>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</si>
  <si>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</si>
  <si>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</si>
  <si>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</si>
  <si>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</si>
  <si>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</si>
  <si>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</si>
  <si>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</si>
  <si>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</si>
  <si>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</si>
  <si>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</si>
  <si>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</si>
  <si>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</si>
  <si>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</si>
  <si>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</si>
  <si>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</si>
  <si>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</si>
  <si>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</si>
  <si>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</si>
  <si>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</si>
  <si>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</si>
  <si>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</si>
  <si>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</si>
  <si>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</si>
  <si>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</si>
  <si>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</si>
  <si>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</si>
  <si>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</si>
  <si>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</si>
  <si>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</si>
  <si>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</si>
  <si>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</si>
  <si>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</si>
  <si>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</si>
  <si>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</si>
  <si>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</si>
  <si>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</si>
  <si>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</si>
  <si>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</si>
  <si>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</si>
  <si>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</si>
  <si>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</si>
  <si>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</si>
  <si>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</si>
  <si>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</si>
  <si>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</si>
  <si>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</si>
  <si>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</si>
  <si>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</si>
  <si>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</si>
  <si>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</si>
  <si>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</si>
  <si>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</si>
  <si>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</si>
  <si>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</si>
  <si>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</si>
  <si>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</si>
  <si>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</si>
  <si>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</si>
  <si>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</si>
  <si>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</si>
  <si>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</si>
  <si>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</si>
  <si>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</si>
  <si>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</si>
  <si>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</si>
  <si>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</si>
  <si>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</si>
  <si>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</si>
  <si>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</si>
  <si>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</si>
  <si>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</si>
  <si>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</si>
  <si>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</si>
  <si>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</si>
  <si>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</si>
  <si>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</si>
  <si>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</si>
  <si>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</si>
  <si>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</si>
  <si>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</si>
  <si>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</si>
  <si>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</si>
  <si>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</si>
  <si>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</si>
  <si>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</si>
  <si>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</si>
  <si>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</si>
  <si>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</si>
  <si>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</si>
  <si>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</si>
  <si>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</si>
  <si>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</si>
  <si>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</si>
  <si>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</si>
  <si>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</si>
  <si>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</si>
  <si>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</si>
  <si>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</si>
  <si>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</si>
  <si>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</si>
  <si>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</si>
  <si>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</si>
  <si>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</si>
  <si>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</si>
  <si>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</si>
  <si>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</si>
  <si>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</si>
  <si>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</si>
  <si>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</si>
  <si>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</si>
  <si>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</si>
  <si>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</si>
  <si>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</si>
  <si>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</si>
  <si>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</si>
  <si>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</si>
  <si>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</si>
  <si>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</si>
  <si>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</si>
  <si>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</si>
  <si>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</si>
  <si>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</si>
  <si>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</si>
  <si>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</si>
  <si>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</si>
  <si>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</si>
  <si>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</si>
  <si>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</si>
  <si>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</si>
  <si>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</si>
  <si>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</si>
  <si>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</si>
  <si>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</si>
  <si>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</si>
  <si>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</si>
  <si>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</si>
  <si>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</si>
  <si>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</si>
  <si>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</si>
  <si>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</si>
  <si>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</si>
  <si>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</si>
  <si>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</si>
  <si>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</si>
  <si>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</si>
  <si>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</si>
  <si>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</si>
  <si>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</si>
  <si>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</si>
  <si>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</si>
  <si>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</si>
  <si>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</si>
  <si>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</si>
  <si>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</si>
  <si>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</si>
  <si>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</si>
  <si>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</si>
  <si>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</si>
  <si>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</si>
  <si>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</si>
  <si>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</si>
  <si>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</si>
  <si>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</si>
  <si>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</si>
  <si>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</si>
  <si>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</si>
  <si>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</si>
  <si>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</si>
  <si>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</si>
  <si>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</si>
  <si>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</si>
  <si>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</si>
  <si>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</si>
  <si>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</si>
  <si>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</si>
  <si>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</si>
  <si>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</si>
  <si>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</si>
  <si>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</si>
  <si>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</si>
  <si>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</si>
  <si>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</si>
  <si>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</si>
  <si>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</si>
  <si>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</si>
  <si>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</si>
  <si>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</si>
  <si>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</si>
  <si>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</si>
  <si>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</si>
  <si>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</si>
  <si>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</si>
  <si>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</si>
  <si>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</si>
  <si>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</si>
  <si>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</si>
  <si>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</si>
  <si>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</si>
  <si>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</si>
  <si>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</si>
  <si>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</si>
  <si>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</si>
  <si>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</si>
  <si>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</si>
  <si>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</si>
  <si>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</si>
  <si>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</si>
  <si>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</si>
  <si>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</si>
  <si>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</si>
  <si>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</si>
  <si>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</si>
  <si>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</si>
  <si>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</si>
  <si>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</si>
  <si>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</si>
  <si>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</si>
  <si>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</si>
  <si>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</si>
  <si>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</si>
  <si>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</si>
  <si>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</si>
  <si>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</si>
  <si>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</si>
  <si>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</si>
  <si>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</si>
  <si>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</si>
  <si>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</si>
  <si>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</si>
  <si>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</si>
  <si>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</si>
  <si>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</si>
  <si>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</si>
  <si>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</si>
  <si>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</si>
  <si>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</si>
  <si>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</si>
  <si>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</si>
  <si>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</si>
  <si>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</si>
  <si>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</si>
  <si>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</si>
  <si>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</si>
  <si>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</si>
  <si>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</si>
  <si>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</si>
  <si>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</si>
  <si>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</si>
  <si>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</si>
  <si>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</si>
  <si>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</si>
  <si>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</si>
  <si>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</si>
  <si>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</si>
  <si>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</si>
  <si>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</si>
  <si>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</si>
  <si>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</si>
  <si>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</si>
  <si>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</si>
  <si>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</si>
  <si>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</si>
  <si>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</si>
  <si>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</si>
  <si>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</si>
  <si>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</si>
  <si>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</si>
  <si>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</si>
  <si>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</si>
  <si>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</si>
  <si>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</si>
  <si>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</si>
  <si>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</si>
  <si>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</si>
  <si>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</si>
  <si>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</si>
  <si>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</si>
  <si>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</si>
  <si>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</si>
  <si>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</si>
  <si>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</si>
  <si>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</si>
  <si>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</si>
  <si>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</si>
  <si>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</si>
  <si>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</si>
  <si>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</si>
  <si>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</si>
  <si>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</si>
  <si>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</si>
  <si>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</si>
  <si>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</si>
  <si>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</si>
  <si>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</si>
  <si>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</si>
  <si>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</si>
  <si>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</si>
  <si>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</si>
  <si>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</si>
  <si>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</si>
  <si>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</si>
  <si>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</si>
  <si>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</si>
  <si>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</si>
  <si>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</si>
  <si>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</si>
  <si>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</si>
  <si>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</si>
  <si>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</si>
  <si>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</si>
  <si>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</si>
  <si>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</si>
  <si>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</si>
  <si>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</si>
  <si>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</si>
  <si>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</si>
  <si>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</si>
  <si>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</si>
  <si>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</si>
  <si>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</si>
  <si>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</si>
  <si>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</si>
  <si>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</si>
  <si>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</si>
  <si>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</si>
  <si>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</si>
  <si>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</si>
  <si>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</si>
  <si>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</si>
  <si>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</si>
  <si>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</si>
  <si>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</si>
  <si>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</si>
  <si>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</si>
  <si>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</si>
  <si>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</si>
  <si>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</si>
  <si>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</si>
  <si>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</si>
  <si>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</si>
  <si>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</si>
  <si>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</si>
  <si>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</si>
  <si>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</si>
  <si>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</si>
  <si>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</si>
  <si>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</si>
  <si>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</si>
  <si>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</si>
  <si>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</si>
  <si>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</si>
  <si>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</si>
  <si>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</si>
  <si>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</si>
  <si>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</si>
  <si>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</si>
  <si>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</si>
  <si>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</si>
  <si>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</si>
  <si>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</si>
  <si>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</si>
  <si>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</si>
  <si>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</si>
  <si>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</si>
  <si>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</si>
  <si>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</si>
  <si>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</si>
  <si>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</si>
  <si>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</si>
  <si>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</si>
  <si>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</si>
  <si>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</si>
  <si>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</si>
  <si>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</si>
  <si>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</si>
  <si>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</si>
  <si>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</si>
  <si>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</si>
  <si>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</si>
  <si>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</si>
  <si>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</si>
  <si>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</si>
  <si>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</si>
  <si>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</si>
  <si>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</si>
  <si>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</si>
  <si>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</si>
  <si>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</si>
  <si>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</si>
  <si>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</si>
  <si>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</si>
  <si>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</si>
  <si>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</si>
  <si>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</si>
  <si>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</si>
  <si>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</si>
  <si>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</si>
  <si>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</si>
  <si>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</si>
  <si>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</si>
  <si>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</si>
  <si>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</si>
  <si>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</si>
  <si>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</si>
  <si>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</si>
  <si>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</si>
  <si>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</si>
  <si>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</si>
  <si>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</si>
  <si>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</si>
  <si>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</si>
  <si>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</si>
  <si>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</si>
  <si>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</si>
  <si>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</si>
  <si>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</si>
  <si>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</si>
  <si>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</si>
  <si>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</si>
  <si>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</si>
  <si>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</si>
  <si>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</si>
  <si>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</si>
  <si>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</si>
  <si>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</si>
  <si>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</si>
  <si>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</si>
  <si>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</si>
  <si>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</si>
  <si>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</si>
  <si>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</si>
  <si>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</si>
  <si>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</si>
  <si>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</si>
  <si>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</si>
  <si>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</si>
  <si>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</si>
  <si>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</si>
  <si>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</si>
  <si>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</si>
  <si>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</si>
  <si>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</si>
  <si>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</si>
  <si>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</si>
  <si>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</si>
  <si>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</si>
  <si>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</si>
  <si>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</si>
  <si>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</si>
  <si>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</si>
  <si>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</si>
  <si>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</si>
  <si>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</si>
  <si>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</si>
  <si>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</si>
  <si>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</si>
  <si>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</si>
  <si>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</si>
  <si>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</si>
  <si>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</si>
  <si>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</si>
  <si>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</si>
  <si>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</si>
  <si>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</si>
  <si>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</si>
  <si>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</si>
  <si>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</si>
  <si>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</si>
  <si>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</si>
  <si>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</si>
  <si>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</si>
  <si>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</si>
  <si>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</si>
  <si>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</si>
  <si>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</si>
  <si>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</si>
  <si>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</si>
  <si>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</si>
  <si>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</si>
  <si>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</si>
  <si>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</si>
  <si>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</si>
  <si>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</si>
  <si>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</si>
  <si>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</si>
  <si>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</si>
  <si>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</si>
  <si>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</si>
  <si>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</si>
  <si>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</si>
  <si>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</si>
  <si>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</si>
  <si>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</si>
  <si>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</si>
  <si>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</si>
  <si>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</si>
  <si>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</si>
  <si>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</si>
  <si>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</si>
  <si>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</si>
  <si>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</si>
  <si>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</si>
  <si>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</si>
  <si>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</si>
  <si>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</si>
  <si>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</si>
  <si>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</si>
  <si>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</si>
  <si>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</si>
  <si>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</si>
  <si>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</si>
  <si>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</si>
  <si>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</si>
  <si>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</si>
  <si>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</si>
  <si>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</si>
  <si>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</si>
  <si>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</si>
  <si>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</si>
  <si>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</si>
  <si>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</si>
  <si>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</si>
  <si>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</si>
  <si>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</si>
  <si>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</si>
  <si>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</si>
  <si>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</si>
  <si>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</si>
  <si>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</si>
  <si>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</si>
  <si>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</si>
  <si>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</si>
  <si>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</si>
  <si>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</si>
  <si>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</si>
  <si>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</si>
  <si>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</si>
  <si>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</si>
  <si>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</si>
  <si>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</si>
  <si>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</si>
  <si>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</si>
  <si>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</si>
  <si>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</si>
  <si>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</si>
  <si>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</si>
  <si>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</si>
  <si>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</si>
  <si>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</si>
  <si>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</si>
  <si>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</si>
  <si>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</si>
  <si>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</si>
  <si>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</si>
  <si>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</si>
  <si>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</si>
  <si>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</si>
  <si>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</si>
  <si>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</si>
  <si>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</si>
  <si>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</si>
  <si>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</si>
  <si>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</si>
  <si>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</si>
  <si>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</si>
  <si>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</si>
  <si>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</si>
  <si>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</si>
  <si>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</si>
  <si>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</si>
  <si>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</si>
  <si>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</si>
  <si>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</si>
  <si>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</si>
  <si>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</si>
  <si>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</si>
  <si>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</si>
  <si>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</si>
  <si>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</si>
  <si>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</si>
  <si>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</si>
  <si>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</si>
  <si>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</si>
  <si>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</si>
  <si>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</si>
  <si>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</si>
  <si>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</si>
  <si>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</si>
  <si>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</si>
  <si>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</si>
  <si>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</si>
  <si>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</si>
  <si>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</si>
  <si>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</si>
  <si>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</si>
  <si>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</si>
  <si>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</si>
  <si>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</si>
  <si>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</si>
  <si>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</si>
  <si>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</si>
  <si>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</si>
  <si>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</si>
  <si>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</si>
  <si>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</si>
  <si>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</si>
  <si>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</si>
  <si>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</si>
  <si>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</si>
  <si>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</si>
  <si>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</si>
  <si>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</si>
  <si>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</si>
  <si>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</si>
  <si>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</si>
  <si>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</si>
  <si>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</si>
  <si>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</si>
  <si>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</si>
  <si>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</si>
  <si>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</si>
  <si>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</si>
  <si>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</si>
  <si>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</si>
  <si>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</si>
  <si>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</si>
  <si>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</si>
  <si>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</si>
  <si>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</si>
  <si>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</si>
  <si>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</si>
  <si>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</si>
  <si>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</si>
  <si>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</si>
  <si>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</si>
  <si>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</si>
  <si>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</si>
  <si>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</si>
  <si>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</si>
  <si>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</si>
  <si>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</si>
  <si>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</si>
  <si>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</si>
  <si>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</si>
  <si>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</si>
  <si>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</si>
  <si>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</si>
  <si>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</si>
  <si>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</si>
  <si>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</si>
  <si>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</si>
  <si>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</si>
  <si>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</si>
  <si>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</si>
  <si>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</si>
  <si>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</si>
  <si>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</si>
  <si>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</si>
  <si>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</si>
  <si>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</si>
  <si>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</si>
  <si>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</si>
  <si>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</si>
  <si>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</si>
  <si>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</si>
  <si>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</si>
  <si>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</si>
  <si>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</si>
  <si>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</si>
  <si>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</si>
  <si>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</si>
  <si>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</si>
  <si>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</si>
  <si>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</si>
  <si>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</si>
  <si>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</si>
  <si>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</si>
  <si>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</si>
  <si>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</si>
  <si>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</si>
  <si>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</si>
  <si>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</si>
  <si>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</si>
  <si>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</si>
  <si>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</si>
  <si>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</si>
  <si>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</si>
  <si>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</si>
  <si>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</si>
  <si>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</si>
  <si>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</si>
  <si>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</si>
  <si>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</si>
  <si>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</si>
  <si>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</si>
  <si>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</si>
  <si>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</si>
  <si>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</si>
  <si>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</si>
  <si>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</si>
  <si>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</si>
  <si>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</si>
  <si>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</si>
  <si>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</si>
  <si>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</si>
  <si>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</si>
  <si>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</si>
  <si>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</si>
  <si>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</si>
  <si>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</si>
  <si>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</si>
  <si>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</si>
  <si>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</si>
  <si>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</si>
  <si>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</si>
  <si>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</si>
  <si>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</si>
  <si>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</si>
  <si>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</si>
  <si>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</si>
  <si>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</si>
  <si>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</si>
  <si>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</si>
  <si>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</si>
  <si>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</si>
  <si>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</si>
  <si>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</si>
  <si>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</si>
  <si>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</si>
  <si>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</si>
  <si>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</si>
  <si>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</si>
  <si>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</si>
  <si>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</si>
  <si>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</si>
  <si>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</si>
  <si>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</si>
  <si>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</si>
  <si>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</si>
  <si>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</si>
  <si>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</si>
  <si>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</si>
  <si>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</si>
  <si>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</si>
  <si>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</si>
  <si>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</si>
  <si>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</si>
  <si>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</si>
  <si>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</si>
  <si>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</si>
  <si>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</si>
  <si>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</si>
  <si>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</si>
  <si>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</si>
  <si>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</si>
  <si>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</si>
  <si>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</si>
  <si>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</si>
  <si>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</si>
  <si>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</si>
  <si>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</si>
  <si>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</si>
  <si>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</si>
  <si>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</si>
  <si>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</si>
  <si>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</si>
  <si>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</si>
  <si>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</si>
  <si>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</si>
  <si>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</si>
  <si>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</si>
  <si>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</si>
  <si>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</si>
  <si>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</si>
  <si>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</si>
  <si>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</si>
  <si>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</si>
  <si>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</si>
  <si>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</si>
  <si>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</si>
  <si>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</si>
  <si>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</si>
  <si>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</si>
  <si>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</si>
  <si>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</si>
  <si>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</si>
  <si>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</si>
  <si>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</si>
  <si>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</si>
  <si>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</si>
  <si>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</si>
  <si>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</si>
  <si>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</si>
  <si>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</si>
  <si>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</si>
  <si>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</si>
  <si>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</si>
  <si>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</si>
  <si>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</si>
  <si>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</si>
  <si>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</si>
  <si>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</si>
  <si>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</si>
  <si>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</si>
  <si>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</si>
  <si>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</si>
  <si>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</si>
  <si>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</si>
  <si>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</si>
  <si>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</si>
  <si>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</si>
  <si>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</si>
  <si>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</si>
  <si>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</si>
  <si>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</si>
  <si>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</si>
  <si>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</si>
  <si>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</si>
  <si>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</si>
  <si>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</si>
  <si>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</si>
  <si>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</si>
  <si>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</si>
  <si>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</si>
  <si>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</si>
  <si>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</si>
  <si>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</si>
  <si>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</si>
  <si>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</si>
  <si>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</si>
  <si>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</si>
  <si>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</si>
  <si>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</si>
  <si>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</si>
  <si>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</si>
  <si>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</si>
  <si>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</si>
  <si>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</si>
  <si>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</si>
  <si>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</si>
  <si>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</si>
  <si>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</si>
  <si>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</si>
  <si>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</si>
  <si>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</si>
  <si>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</si>
  <si>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</si>
  <si>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</si>
  <si>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</si>
  <si>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</si>
  <si>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</si>
  <si>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</si>
  <si>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</si>
  <si>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</si>
  <si>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</si>
  <si>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</si>
  <si>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</si>
  <si>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</si>
  <si>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</si>
  <si>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</si>
  <si>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</si>
  <si>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</si>
  <si>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</si>
  <si>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</si>
  <si>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</si>
  <si>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</si>
  <si>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</si>
  <si>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</si>
  <si>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</si>
  <si>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</si>
  <si>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</si>
  <si>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</si>
  <si>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</si>
  <si>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</si>
  <si>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</si>
  <si>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</si>
  <si>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</si>
  <si>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</si>
  <si>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</si>
  <si>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</si>
  <si>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</si>
  <si>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</si>
  <si>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</si>
  <si>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</si>
  <si>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</si>
  <si>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</si>
  <si>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</si>
  <si>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</si>
  <si>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</si>
  <si>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</si>
  <si>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</si>
  <si>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</si>
  <si>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</si>
  <si>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</si>
  <si>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</si>
  <si>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</si>
  <si>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</si>
  <si>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</si>
  <si>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</si>
  <si>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</si>
  <si>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</si>
  <si>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</si>
  <si>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</si>
  <si>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</si>
  <si>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</si>
  <si>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</si>
  <si>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</si>
  <si>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</si>
  <si>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</si>
  <si>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</si>
  <si>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</si>
  <si>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</si>
  <si>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</si>
  <si>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</si>
  <si>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</si>
  <si>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</si>
  <si>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</si>
  <si>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</si>
  <si>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</si>
  <si>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</si>
  <si>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</si>
  <si>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</si>
  <si>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</si>
  <si>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</si>
  <si>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</si>
  <si>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</si>
  <si>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</si>
  <si>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</si>
  <si>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</si>
  <si>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</si>
  <si>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</si>
  <si>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</si>
  <si>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</si>
  <si>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</si>
  <si>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</si>
  <si>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</si>
  <si>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</si>
  <si>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</si>
  <si>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</si>
  <si>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</si>
  <si>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</si>
  <si>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</si>
  <si>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</si>
  <si>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</si>
  <si>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</si>
  <si>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</si>
  <si>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</si>
  <si>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</si>
  <si>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</si>
  <si>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</si>
  <si>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</si>
  <si>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</si>
  <si>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</si>
  <si>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</si>
  <si>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</si>
  <si>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</si>
  <si>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</si>
  <si>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</si>
  <si>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</si>
  <si>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</si>
  <si>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</si>
  <si>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</si>
  <si>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</si>
  <si>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</si>
  <si>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</si>
  <si>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</si>
  <si>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</si>
  <si>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</si>
  <si>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</si>
  <si>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</si>
  <si>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</si>
  <si>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</si>
  <si>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</si>
  <si>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</si>
  <si>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</si>
  <si>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</si>
  <si>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</si>
  <si>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</si>
  <si>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</si>
  <si>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</si>
  <si>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</si>
  <si>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</si>
  <si>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</si>
  <si>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</si>
  <si>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</si>
  <si>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</si>
  <si>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</si>
  <si>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</si>
  <si>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</si>
  <si>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</si>
  <si>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</si>
  <si>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</si>
  <si>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</si>
  <si>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</si>
  <si>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</si>
  <si>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</si>
  <si>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</si>
  <si>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</si>
  <si>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</si>
  <si>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</si>
  <si>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</si>
  <si>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</si>
  <si>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</si>
  <si>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</si>
  <si>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</si>
  <si>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</si>
  <si>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</si>
  <si>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</si>
  <si>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</si>
  <si>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</si>
  <si>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</si>
  <si>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</si>
  <si>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</si>
  <si>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</si>
  <si>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</si>
  <si>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</si>
  <si>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</si>
  <si>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</si>
  <si>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</si>
  <si>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</si>
  <si>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</si>
  <si>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</si>
  <si>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</si>
  <si>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</si>
  <si>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</si>
  <si>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</si>
  <si>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</si>
  <si>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</si>
  <si>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</si>
  <si>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</si>
  <si>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</si>
  <si>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</si>
  <si>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</si>
  <si>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</si>
  <si>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</si>
  <si>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</si>
  <si>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</si>
  <si>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</si>
  <si>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</si>
  <si>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</si>
  <si>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</si>
  <si>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</si>
  <si>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</si>
  <si>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</si>
  <si>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</si>
  <si>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</si>
  <si>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</si>
  <si>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</si>
  <si>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</si>
  <si>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</si>
  <si>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</si>
  <si>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</si>
  <si>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</si>
  <si>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</si>
  <si>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</si>
  <si>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</si>
  <si>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</si>
  <si>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</si>
  <si>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</si>
  <si>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</si>
  <si>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</si>
  <si>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</si>
  <si>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</si>
  <si>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</si>
  <si>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</si>
  <si>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</si>
  <si>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</si>
  <si>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</si>
  <si>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</si>
  <si>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</si>
  <si>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</si>
  <si>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</si>
  <si>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</si>
  <si>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</si>
  <si>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</si>
  <si>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</si>
  <si>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</si>
  <si>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</si>
  <si>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</si>
  <si>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</si>
  <si>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</si>
  <si>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</si>
  <si>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</si>
  <si>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</si>
  <si>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</si>
  <si>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</si>
  <si>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</si>
  <si>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</si>
  <si>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</si>
  <si>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</si>
  <si>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</si>
  <si>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</si>
  <si>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</si>
  <si>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</si>
  <si>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</si>
  <si>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</si>
  <si>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</si>
  <si>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</si>
  <si>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</si>
  <si>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</si>
  <si>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</si>
  <si>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</si>
  <si>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</si>
  <si>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</si>
  <si>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</si>
  <si>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</si>
  <si>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</si>
  <si>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</si>
  <si>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</si>
  <si>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</si>
  <si>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</si>
  <si>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</si>
  <si>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</si>
  <si>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</si>
  <si>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</si>
  <si>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</si>
  <si>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</si>
  <si>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</si>
  <si>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</si>
  <si>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</si>
  <si>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</si>
  <si>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</si>
  <si>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</si>
  <si>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</si>
  <si>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</si>
  <si>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</si>
  <si>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</si>
  <si>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</si>
  <si>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</si>
  <si>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</si>
  <si>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</si>
  <si>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</si>
  <si>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</si>
  <si>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</si>
  <si>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</si>
  <si>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</si>
  <si>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</si>
  <si>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</si>
  <si>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</si>
  <si>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</si>
  <si>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</si>
  <si>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</si>
  <si>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</si>
  <si>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</si>
  <si>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</si>
  <si>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</si>
  <si>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</si>
  <si>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</si>
  <si>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</si>
  <si>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</si>
  <si>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</si>
  <si>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</si>
  <si>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</si>
  <si>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</si>
  <si>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</si>
  <si>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</si>
  <si>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</si>
  <si>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</si>
  <si>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</si>
  <si>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</si>
  <si>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</si>
  <si>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</si>
  <si>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</si>
  <si>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</si>
  <si>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</si>
  <si>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</si>
  <si>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</si>
  <si>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</si>
  <si>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</si>
  <si>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</si>
  <si>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</si>
  <si>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</si>
  <si>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</si>
  <si>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</si>
  <si>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</si>
  <si>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</si>
  <si>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</si>
  <si>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</si>
  <si>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</si>
  <si>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</si>
  <si>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</si>
  <si>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</si>
  <si>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</si>
  <si>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</si>
  <si>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</si>
  <si>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</si>
  <si>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</si>
  <si>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</si>
  <si>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</si>
  <si>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</si>
  <si>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</si>
  <si>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</si>
  <si>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</si>
  <si>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</si>
  <si>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</si>
  <si>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</si>
  <si>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</si>
  <si>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</si>
  <si>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</si>
  <si>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</si>
  <si>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</si>
  <si>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</si>
  <si>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</si>
  <si>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</si>
  <si>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</si>
  <si>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</si>
  <si>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</si>
  <si>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</si>
  <si>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</si>
  <si>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</si>
  <si>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</si>
  <si>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</si>
  <si>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</si>
  <si>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</si>
  <si>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</si>
  <si>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</si>
  <si>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</si>
  <si>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</si>
  <si>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</si>
  <si>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</si>
  <si>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</si>
  <si>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</si>
  <si>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</si>
  <si>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</si>
  <si>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</si>
  <si>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</si>
  <si>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</si>
  <si>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</si>
  <si>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</si>
  <si>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</si>
  <si>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</si>
  <si>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</si>
  <si>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</si>
  <si>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</si>
  <si>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</si>
  <si>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</si>
  <si>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</si>
  <si>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</si>
  <si>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</si>
  <si>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</si>
  <si>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</si>
  <si>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</si>
  <si>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</si>
  <si>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</si>
  <si>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</si>
  <si>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</si>
  <si>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</si>
  <si>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</si>
  <si>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</si>
  <si>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</si>
  <si>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</si>
  <si>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</si>
  <si>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</si>
  <si>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</si>
  <si>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</si>
  <si>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</si>
  <si>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</si>
  <si>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</si>
  <si>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</si>
  <si>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</si>
  <si>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</si>
  <si>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</si>
  <si>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</si>
  <si>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</si>
  <si>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</si>
  <si>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</si>
  <si>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</si>
  <si>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</si>
  <si>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</si>
  <si>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</si>
  <si>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</si>
  <si>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</si>
  <si>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</si>
  <si>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</si>
  <si>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</si>
  <si>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</si>
  <si>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</si>
  <si>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</si>
  <si>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</si>
  <si>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</si>
  <si>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</si>
  <si>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</si>
  <si>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</si>
  <si>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</si>
  <si>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</si>
  <si>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</si>
  <si>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</si>
  <si>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</si>
  <si>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</si>
  <si>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</si>
  <si>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</si>
  <si>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</si>
  <si>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</si>
  <si>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</si>
  <si>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</si>
  <si>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</si>
  <si>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</si>
  <si>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</si>
  <si>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</si>
  <si>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</si>
  <si>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</si>
  <si>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</si>
  <si>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</si>
  <si>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</si>
  <si>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</si>
  <si>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</si>
  <si>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</si>
  <si>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</si>
  <si>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</si>
  <si>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</si>
  <si>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</si>
  <si>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</si>
  <si>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</si>
  <si>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</si>
  <si>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</si>
  <si>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</si>
  <si>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</si>
  <si>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</si>
  <si>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</si>
  <si>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</si>
  <si>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</si>
  <si>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</si>
  <si>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</si>
  <si>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</si>
  <si>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</si>
  <si>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</si>
  <si>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</si>
  <si>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</si>
  <si>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</si>
  <si>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</si>
  <si>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</si>
  <si>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</si>
  <si>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</si>
  <si>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</si>
  <si>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</si>
  <si>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</si>
  <si>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</si>
  <si>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</si>
  <si>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</si>
  <si>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</si>
  <si>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</si>
  <si>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</si>
  <si>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</si>
  <si>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</si>
  <si>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</si>
  <si>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</si>
  <si>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</si>
  <si>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</si>
  <si>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</si>
  <si>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</si>
  <si>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</si>
  <si>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</si>
  <si>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</si>
  <si>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</si>
  <si>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</si>
  <si>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</si>
  <si>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</si>
  <si>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</si>
  <si>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</si>
  <si>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</si>
  <si>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</si>
  <si>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</si>
  <si>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</si>
  <si>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</si>
  <si>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</si>
  <si>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</si>
  <si>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</si>
  <si>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</si>
  <si>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</si>
  <si>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</si>
  <si>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</si>
  <si>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</si>
  <si>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</si>
  <si>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</si>
  <si>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</si>
  <si>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</si>
  <si>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</si>
  <si>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</si>
  <si>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</si>
  <si>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</si>
  <si>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</si>
  <si>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</si>
  <si>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</si>
  <si>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</si>
  <si>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</si>
  <si>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</si>
  <si>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</si>
  <si>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</si>
  <si>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</si>
  <si>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</si>
  <si>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</si>
  <si>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</si>
  <si>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</si>
  <si>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</si>
  <si>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</si>
  <si>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</si>
  <si>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</si>
  <si>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</si>
  <si>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</si>
  <si>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</si>
  <si>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</si>
  <si>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</si>
  <si>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</si>
  <si>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</si>
  <si>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</si>
  <si>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</si>
  <si>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</si>
  <si>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</si>
  <si>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</si>
  <si>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</si>
  <si>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</si>
  <si>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</si>
  <si>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</si>
  <si>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</si>
  <si>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</si>
  <si>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</si>
  <si>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</si>
  <si>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</si>
  <si>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</si>
  <si>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</si>
  <si>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</si>
  <si>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</si>
  <si>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</si>
  <si>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</si>
  <si>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</si>
  <si>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</si>
  <si>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</si>
  <si>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</si>
  <si>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</si>
  <si>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</si>
  <si>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</si>
  <si>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</si>
  <si>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</si>
  <si>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</si>
  <si>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</si>
  <si>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</si>
  <si>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</si>
  <si>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</si>
  <si>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</si>
  <si>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</si>
  <si>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</si>
  <si>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</si>
  <si>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</si>
  <si>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</si>
  <si>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</si>
  <si>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</si>
  <si>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</si>
  <si>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</si>
  <si>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</si>
  <si>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</si>
  <si>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</si>
  <si>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</si>
  <si>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</si>
  <si>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</si>
  <si>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</si>
  <si>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</si>
  <si>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</si>
  <si>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</si>
  <si>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</si>
  <si>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</si>
  <si>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</si>
  <si>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</si>
  <si>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</si>
  <si>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</si>
  <si>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</si>
  <si>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</si>
  <si>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</si>
  <si>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</si>
  <si>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</si>
  <si>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</si>
  <si>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</si>
  <si>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</si>
  <si>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</si>
  <si>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</si>
  <si>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</si>
  <si>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</si>
  <si>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</si>
  <si>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</si>
  <si>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</si>
  <si>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</si>
  <si>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</si>
  <si>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</si>
  <si>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</si>
  <si>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</si>
  <si>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</si>
  <si>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</si>
  <si>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</si>
  <si>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</si>
  <si>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</si>
  <si>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</si>
  <si>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</si>
  <si>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</si>
  <si>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</si>
  <si>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</si>
  <si>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</si>
  <si>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</si>
  <si>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</si>
  <si>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</si>
  <si>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</si>
  <si>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</si>
  <si>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</si>
  <si>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</si>
  <si>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</si>
  <si>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</si>
  <si>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</si>
  <si>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</si>
  <si>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</si>
  <si>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</si>
  <si>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</si>
  <si>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</si>
  <si>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</si>
  <si>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</si>
  <si>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</si>
  <si>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</si>
  <si>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</si>
  <si>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</si>
  <si>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</si>
  <si>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</si>
  <si>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</si>
  <si>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</si>
  <si>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</si>
  <si>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</si>
  <si>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</si>
  <si>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</si>
  <si>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</si>
  <si>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</si>
  <si>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</si>
  <si>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</si>
  <si>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</si>
  <si>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</si>
  <si>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</si>
  <si>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</si>
  <si>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</si>
  <si>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</si>
  <si>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</si>
  <si>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</si>
  <si>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</si>
  <si>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</si>
  <si>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</si>
  <si>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</si>
  <si>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</si>
  <si>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</si>
  <si>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</si>
  <si>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</si>
  <si>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</si>
  <si>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</si>
  <si>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</si>
  <si>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</si>
  <si>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</si>
  <si>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</si>
  <si>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</si>
  <si>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</si>
  <si>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</si>
  <si>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</si>
  <si>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</si>
  <si>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</si>
  <si>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</si>
  <si>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</si>
  <si>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</si>
  <si>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</si>
  <si>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</si>
  <si>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</si>
  <si>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</si>
  <si>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</si>
  <si>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</si>
  <si>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</si>
  <si>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</si>
  <si>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</si>
  <si>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</si>
  <si>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</si>
  <si>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</si>
  <si>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</si>
  <si>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</si>
  <si>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</si>
  <si>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</si>
  <si>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</si>
  <si>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</si>
  <si>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</si>
  <si>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</si>
  <si>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</si>
  <si>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</si>
  <si>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</si>
  <si>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</si>
  <si>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</si>
  <si>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</si>
  <si>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</si>
  <si>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</si>
  <si>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</si>
  <si>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</si>
  <si>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</si>
  <si>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</si>
  <si>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</si>
  <si>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</si>
  <si>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</si>
  <si>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</si>
  <si>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</si>
  <si>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</si>
  <si>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</si>
  <si>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</si>
  <si>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</si>
  <si>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</si>
  <si>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</si>
  <si>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</si>
  <si>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</si>
  <si>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</si>
  <si>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</si>
  <si>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</si>
  <si>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</si>
  <si>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</si>
  <si>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</si>
  <si>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</si>
  <si>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</si>
  <si>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</si>
  <si>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</si>
  <si>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</si>
  <si>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</si>
  <si>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</si>
  <si>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</si>
  <si>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</si>
  <si>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</si>
  <si>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</si>
  <si>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</si>
  <si>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</si>
  <si>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</si>
  <si>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</si>
  <si>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</si>
  <si>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</si>
  <si>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</si>
  <si>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</si>
  <si>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</si>
  <si>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</si>
  <si>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</si>
  <si>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</si>
  <si>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</si>
  <si>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</si>
  <si>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</si>
  <si>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</si>
  <si>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</si>
  <si>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</si>
  <si>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</si>
  <si>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</si>
  <si>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</si>
  <si>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</si>
  <si>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</si>
  <si>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</si>
  <si>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</si>
  <si>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</si>
  <si>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</si>
  <si>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</si>
  <si>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</si>
  <si>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</si>
  <si>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</si>
  <si>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</si>
  <si>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</si>
  <si>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</si>
  <si>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</si>
  <si>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</si>
  <si>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</si>
  <si>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</si>
  <si>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</si>
  <si>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</si>
  <si>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</si>
  <si>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</si>
  <si>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</si>
  <si>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</si>
  <si>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</si>
  <si>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</si>
  <si>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</si>
  <si>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</si>
  <si>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</si>
  <si>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</si>
  <si>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</si>
  <si>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</si>
  <si>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</si>
  <si>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</si>
  <si>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</si>
  <si>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</si>
  <si>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</si>
  <si>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</si>
  <si>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</si>
  <si>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</si>
  <si>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</si>
  <si>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</si>
  <si>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</si>
  <si>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</si>
  <si>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</si>
  <si>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</si>
  <si>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</si>
  <si>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</si>
  <si>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</si>
  <si>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</si>
  <si>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</si>
  <si>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</si>
  <si>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</si>
  <si>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</si>
  <si>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</si>
  <si>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</si>
  <si>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</si>
  <si>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</si>
  <si>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</si>
  <si>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</si>
  <si>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</si>
  <si>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</si>
  <si>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</si>
  <si>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</si>
  <si>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</si>
  <si>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</si>
  <si>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</si>
  <si>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</si>
  <si>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</si>
  <si>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</si>
  <si>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</si>
  <si>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</si>
  <si>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</si>
  <si>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</si>
  <si>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</si>
  <si>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</si>
  <si>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</si>
  <si>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</si>
  <si>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</si>
  <si>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</si>
  <si>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</si>
  <si>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</si>
  <si>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</si>
  <si>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</si>
  <si>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</si>
  <si>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</si>
  <si>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</si>
  <si>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</si>
  <si>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</si>
  <si>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</si>
  <si>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</si>
  <si>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</si>
  <si>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</si>
  <si>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</si>
  <si>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</si>
  <si>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</si>
  <si>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</si>
  <si>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</si>
  <si>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</si>
  <si>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</si>
  <si>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</si>
  <si>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</si>
  <si>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</si>
  <si>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</si>
  <si>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</si>
  <si>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</si>
  <si>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</si>
  <si>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</si>
  <si>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</si>
  <si>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</si>
  <si>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</si>
  <si>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</si>
  <si>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</si>
  <si>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</si>
  <si>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</si>
  <si>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</si>
  <si>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</si>
  <si>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</si>
  <si>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</si>
  <si>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</si>
  <si>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</si>
  <si>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</si>
  <si>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</si>
  <si>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</si>
  <si>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</si>
  <si>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</si>
  <si>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</si>
  <si>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</si>
  <si>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</si>
  <si>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</si>
  <si>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</si>
  <si>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</si>
  <si>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</si>
  <si>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</si>
  <si>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</si>
  <si>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</si>
  <si>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</si>
  <si>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</si>
  <si>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</si>
  <si>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</si>
  <si>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</si>
  <si>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</si>
  <si>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</si>
  <si>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</si>
  <si>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</si>
  <si>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</si>
  <si>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</si>
  <si>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</si>
  <si>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</si>
  <si>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</si>
  <si>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</si>
  <si>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</si>
  <si>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</si>
  <si>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</si>
  <si>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</si>
  <si>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</si>
  <si>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</si>
  <si>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</si>
  <si>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</si>
  <si>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</si>
  <si>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</si>
  <si>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</si>
  <si>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</si>
  <si>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</si>
  <si>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</si>
  <si>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</si>
  <si>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</si>
  <si>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</si>
  <si>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</si>
  <si>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</si>
  <si>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</si>
  <si>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</si>
  <si>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</si>
  <si>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</si>
  <si>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</si>
  <si>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</si>
  <si>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</si>
  <si>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</si>
  <si>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</si>
  <si>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</si>
  <si>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</si>
  <si>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</si>
  <si>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</si>
  <si>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</si>
  <si>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</si>
  <si>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</si>
  <si>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</si>
  <si>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</si>
  <si>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</si>
  <si>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</si>
  <si>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</si>
  <si>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</si>
  <si>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</si>
  <si>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</si>
  <si>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</si>
  <si>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</si>
  <si>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</si>
  <si>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</si>
  <si>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</si>
  <si>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</si>
  <si>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</si>
  <si>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</si>
  <si>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</si>
  <si>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</si>
  <si>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</si>
  <si>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</si>
  <si>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</si>
  <si>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</si>
  <si>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</si>
  <si>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</si>
  <si>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</si>
  <si>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</si>
  <si>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</si>
  <si>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</si>
  <si>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</si>
  <si>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</si>
  <si>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</si>
  <si>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</si>
  <si>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</si>
  <si>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</si>
  <si>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</si>
  <si>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</si>
  <si>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</si>
  <si>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</si>
  <si>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</si>
  <si>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</si>
  <si>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</si>
  <si>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</si>
  <si>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</si>
  <si>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</si>
  <si>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</si>
  <si>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</si>
  <si>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</si>
  <si>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</si>
  <si>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</si>
  <si>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</si>
  <si>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</si>
  <si>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</si>
  <si>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</si>
  <si>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</si>
  <si>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</si>
  <si>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</si>
  <si>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</si>
  <si>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</si>
  <si>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</si>
  <si>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</si>
  <si>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</si>
  <si>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</si>
  <si>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</si>
  <si>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</si>
  <si>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</si>
  <si>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</si>
  <si>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</si>
  <si>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</si>
  <si>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</si>
  <si>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</si>
  <si>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</si>
  <si>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</si>
  <si>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</si>
  <si>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</si>
  <si>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</si>
  <si>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</si>
  <si>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</si>
  <si>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</si>
  <si>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</si>
  <si>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</si>
  <si>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</si>
  <si>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</si>
  <si>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</si>
  <si>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</si>
  <si>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</si>
  <si>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</si>
  <si>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</si>
  <si>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</si>
  <si>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</si>
  <si>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</si>
  <si>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</si>
  <si>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</si>
  <si>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</si>
  <si>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</si>
  <si>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</si>
  <si>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</si>
  <si>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</si>
  <si>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</si>
  <si>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</si>
  <si>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</si>
  <si>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</si>
  <si>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</si>
  <si>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</si>
  <si>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</si>
  <si>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</si>
  <si>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</si>
  <si>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</si>
  <si>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</si>
  <si>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</si>
  <si>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</si>
  <si>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</si>
  <si>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</si>
  <si>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</si>
  <si>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</si>
  <si>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</si>
  <si>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</si>
  <si>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</si>
  <si>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</si>
  <si>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</si>
  <si>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</si>
  <si>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</si>
  <si>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</si>
  <si>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</si>
  <si>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</si>
  <si>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</si>
  <si>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</si>
  <si>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</si>
  <si>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</si>
  <si>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</si>
  <si>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</si>
  <si>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</si>
  <si>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</si>
  <si>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</si>
  <si>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</si>
  <si>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</si>
  <si>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</si>
  <si>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</si>
  <si>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</si>
  <si>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</si>
  <si>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</si>
  <si>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</si>
  <si>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</si>
  <si>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</si>
  <si>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</si>
  <si>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</si>
  <si>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</si>
  <si>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</si>
  <si>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</si>
  <si>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</si>
  <si>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</si>
  <si>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</si>
  <si>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</si>
  <si>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</si>
  <si>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</si>
  <si>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</si>
  <si>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</si>
  <si>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</si>
  <si>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</si>
  <si>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</si>
  <si>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</si>
  <si>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</si>
  <si>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</si>
  <si>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</si>
  <si>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</si>
  <si>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</si>
  <si>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</si>
  <si>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</si>
  <si>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</si>
  <si>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</si>
  <si>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</si>
  <si>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</si>
  <si>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</si>
  <si>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</si>
  <si>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</si>
  <si>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</si>
  <si>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</si>
  <si>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</si>
  <si>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</si>
  <si>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</si>
  <si>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</si>
  <si>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</si>
  <si>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</si>
  <si>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</si>
  <si>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</si>
  <si>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</si>
  <si>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</si>
  <si>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</si>
  <si>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</si>
  <si>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</si>
  <si>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</si>
  <si>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</si>
  <si>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</si>
  <si>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</si>
  <si>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</si>
  <si>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</si>
  <si>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</si>
  <si>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</si>
  <si>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</si>
  <si>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</si>
  <si>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</si>
  <si>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</si>
  <si>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</si>
  <si>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</si>
  <si>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</si>
  <si>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</si>
  <si>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</si>
  <si>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</si>
  <si>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</si>
  <si>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</si>
  <si>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</si>
  <si>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</si>
  <si>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</si>
  <si>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</si>
  <si>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</si>
  <si>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</si>
  <si>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</si>
  <si>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</si>
  <si>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</si>
  <si>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</si>
  <si>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</si>
  <si>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</si>
  <si>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</si>
  <si>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</si>
  <si>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</si>
  <si>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</si>
  <si>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</si>
  <si>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</si>
  <si>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</si>
  <si>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</si>
  <si>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</si>
  <si>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</si>
  <si>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</si>
  <si>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</si>
  <si>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</si>
  <si>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</si>
  <si>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</si>
  <si>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</si>
  <si>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</si>
  <si>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</si>
  <si>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</si>
  <si>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</si>
  <si>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</si>
  <si>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</si>
  <si>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</si>
  <si>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</si>
  <si>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</si>
  <si>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</si>
  <si>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</si>
  <si>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</si>
  <si>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</si>
  <si>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</si>
  <si>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</si>
  <si>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</si>
  <si>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</si>
  <si>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</si>
  <si>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</si>
  <si>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</si>
  <si>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</si>
  <si>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</si>
  <si>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</si>
  <si>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</si>
  <si>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</si>
  <si>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</si>
  <si>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</si>
  <si>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</si>
  <si>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</si>
  <si>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</si>
  <si>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</si>
  <si>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</si>
  <si>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</si>
  <si>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</si>
  <si>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</si>
  <si>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</si>
  <si>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</si>
  <si>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</si>
  <si>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</si>
  <si>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</si>
  <si>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</si>
  <si>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</si>
  <si>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</si>
  <si>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</si>
  <si>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</si>
  <si>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</si>
  <si>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</si>
  <si>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</si>
  <si>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</si>
  <si>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</si>
  <si>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</si>
  <si>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</si>
  <si>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</si>
  <si>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</si>
  <si>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</si>
  <si>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</si>
  <si>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</si>
  <si>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</si>
  <si>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</si>
  <si>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</si>
  <si>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</si>
  <si>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</si>
  <si>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</si>
  <si>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</si>
  <si>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</si>
  <si>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</si>
  <si>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</si>
  <si>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</si>
  <si>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</si>
  <si>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</si>
  <si>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</si>
  <si>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</si>
  <si>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</si>
  <si>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</si>
  <si>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</si>
  <si>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</si>
  <si>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</si>
  <si>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</si>
  <si>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</si>
  <si>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</si>
  <si>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</si>
  <si>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</si>
  <si>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</si>
  <si>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</si>
  <si>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</si>
  <si>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</si>
  <si>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</si>
  <si>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</si>
  <si>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</si>
  <si>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</si>
  <si>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</si>
  <si>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</si>
  <si>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</si>
  <si>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</si>
  <si>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</si>
  <si>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</si>
  <si>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</si>
  <si>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</si>
  <si>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</si>
  <si>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</si>
  <si>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</si>
  <si>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</si>
  <si>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</si>
  <si>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</si>
  <si>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</si>
  <si>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</si>
  <si>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</si>
  <si>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</si>
  <si>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</si>
  <si>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</si>
  <si>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</si>
  <si>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</si>
  <si>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</si>
  <si>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</si>
  <si>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</si>
  <si>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</si>
  <si>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</si>
  <si>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</si>
  <si>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</si>
  <si>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</si>
  <si>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</si>
  <si>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</si>
  <si>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</si>
  <si>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</si>
  <si>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</si>
  <si>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</si>
  <si>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</si>
  <si>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</si>
  <si>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</si>
  <si>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</si>
  <si>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</si>
  <si>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</si>
  <si>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</si>
  <si>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</si>
  <si>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</si>
  <si>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</si>
  <si>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</si>
  <si>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</si>
  <si>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</si>
  <si>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</si>
  <si>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</si>
  <si>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</si>
  <si>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</si>
  <si>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</si>
  <si>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</si>
  <si>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</si>
  <si>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</si>
  <si>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</si>
  <si>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</si>
  <si>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</si>
  <si>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</si>
  <si>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</si>
  <si>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</si>
  <si>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</si>
  <si>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</si>
  <si>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</si>
  <si>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</si>
  <si>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</si>
  <si>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</si>
  <si>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</si>
  <si>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</si>
  <si>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</si>
  <si>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</si>
  <si>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</si>
  <si>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</si>
  <si>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</si>
  <si>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</si>
  <si>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</si>
  <si>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</si>
  <si>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</si>
  <si>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</si>
  <si>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</si>
  <si>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</si>
  <si>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</si>
  <si>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</si>
  <si>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</si>
  <si>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</si>
  <si>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</si>
  <si>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</si>
  <si>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</si>
  <si>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</si>
  <si>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</si>
  <si>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</si>
  <si>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</si>
  <si>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</si>
  <si>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</si>
  <si>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</si>
  <si>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</si>
  <si>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</si>
  <si>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</si>
  <si>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</si>
  <si>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</si>
  <si>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</si>
  <si>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</si>
  <si>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</si>
  <si>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</si>
  <si>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</si>
  <si>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</si>
  <si>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</si>
  <si>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</si>
  <si>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</si>
  <si>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</si>
  <si>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</si>
  <si>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</si>
  <si>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</si>
  <si>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</si>
  <si>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</si>
  <si>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</si>
  <si>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</si>
  <si>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</si>
  <si>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</si>
  <si>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</si>
  <si>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</si>
  <si>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</si>
  <si>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</si>
  <si>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</si>
  <si>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</si>
  <si>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</si>
  <si>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</si>
  <si>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</si>
  <si>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</si>
  <si>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</si>
  <si>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</si>
  <si>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</si>
  <si>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</si>
  <si>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</si>
  <si>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</si>
  <si>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</si>
  <si>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</si>
  <si>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</si>
  <si>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</si>
  <si>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</si>
  <si>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</si>
  <si>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</si>
  <si>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</si>
  <si>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</si>
  <si>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</si>
  <si>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</si>
  <si>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</si>
  <si>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</si>
  <si>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</si>
  <si>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</si>
  <si>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</si>
  <si>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</si>
  <si>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</si>
  <si>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</si>
  <si>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</si>
  <si>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</si>
  <si>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</si>
  <si>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</si>
  <si>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</si>
  <si>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</si>
  <si>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</si>
  <si>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</si>
  <si>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</si>
  <si>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</si>
  <si>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</si>
  <si>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</si>
  <si>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</si>
  <si>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</si>
  <si>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</si>
  <si>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</si>
  <si>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</si>
  <si>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</si>
  <si>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</si>
  <si>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</si>
  <si>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</si>
  <si>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</si>
  <si>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</si>
  <si>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</si>
  <si>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</si>
  <si>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</si>
  <si>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</si>
  <si>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</si>
  <si>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</si>
  <si>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</si>
  <si>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</si>
  <si>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</si>
  <si>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</si>
  <si>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</si>
  <si>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</si>
  <si>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</si>
  <si>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</si>
  <si>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</si>
  <si>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</si>
  <si>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</si>
  <si>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</si>
  <si>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</si>
  <si>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</si>
  <si>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</si>
  <si>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</si>
  <si>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</si>
  <si>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</si>
  <si>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</si>
  <si>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</si>
  <si>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</si>
  <si>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</si>
  <si>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</si>
  <si>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</si>
  <si>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</si>
  <si>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</si>
  <si>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</si>
  <si>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</si>
  <si>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</si>
  <si>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</si>
  <si>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</si>
  <si>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</si>
  <si>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</si>
  <si>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</si>
  <si>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</si>
  <si>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</si>
  <si>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</si>
  <si>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</si>
  <si>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</si>
  <si>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</si>
  <si>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</si>
  <si>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</si>
  <si>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</si>
  <si>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</si>
  <si>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</si>
  <si>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</si>
  <si>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</si>
  <si>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</si>
  <si>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</si>
  <si>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</si>
  <si>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</si>
  <si>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</si>
  <si>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</si>
  <si>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</si>
  <si>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</si>
  <si>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</si>
  <si>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</si>
  <si>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</si>
  <si>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</si>
  <si>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</si>
  <si>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</si>
  <si>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</si>
  <si>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</si>
  <si>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</si>
  <si>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</si>
  <si>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</si>
  <si>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</si>
  <si>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</si>
  <si>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</si>
  <si>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</si>
  <si>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</si>
  <si>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</si>
  <si>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</si>
  <si>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</si>
  <si>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</si>
  <si>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</si>
  <si>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</si>
  <si>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</si>
  <si>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</si>
  <si>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</si>
  <si>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</si>
  <si>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</si>
  <si>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</si>
  <si>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</si>
  <si>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</si>
  <si>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</si>
  <si>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</si>
  <si>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</si>
  <si>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</si>
  <si>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</si>
  <si>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</si>
  <si>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</si>
  <si>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</si>
  <si>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</si>
  <si>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</si>
  <si>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</si>
  <si>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</si>
  <si>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</si>
  <si>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</si>
  <si>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</si>
  <si>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</si>
  <si>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</si>
  <si>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</si>
  <si>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</si>
  <si>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</si>
  <si>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</si>
  <si>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</si>
  <si>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</si>
  <si>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</si>
  <si>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</si>
  <si>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</si>
  <si>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</si>
  <si>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</si>
  <si>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</si>
  <si>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</si>
  <si>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</si>
  <si>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</si>
  <si>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</si>
  <si>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</si>
  <si>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</si>
  <si>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</si>
  <si>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</si>
  <si>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</si>
  <si>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</si>
  <si>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</si>
  <si>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</si>
  <si>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</si>
  <si>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</si>
  <si>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</si>
  <si>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</si>
  <si>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</si>
  <si>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</si>
  <si>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</si>
  <si>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</si>
  <si>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</si>
  <si>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</si>
  <si>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</si>
  <si>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</si>
  <si>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</si>
  <si>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</si>
  <si>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</si>
  <si>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</si>
  <si>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</si>
  <si>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</si>
  <si>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</si>
  <si>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</si>
  <si>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</si>
  <si>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</si>
  <si>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</si>
  <si>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</si>
  <si>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</si>
  <si>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</si>
  <si>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</si>
  <si>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</si>
  <si>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</si>
  <si>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</si>
  <si>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</si>
  <si>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</si>
  <si>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</si>
  <si>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</si>
  <si>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</si>
  <si>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</si>
  <si>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</si>
  <si>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</si>
  <si>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</si>
  <si>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</si>
  <si>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</si>
  <si>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</si>
  <si>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</si>
  <si>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</si>
  <si>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</si>
  <si>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</si>
  <si>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</si>
  <si>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</si>
  <si>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</si>
  <si>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</si>
  <si>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</si>
  <si>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</si>
  <si>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</si>
  <si>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</si>
  <si>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</si>
  <si>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</si>
  <si>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</si>
  <si>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</si>
  <si>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</si>
  <si>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</si>
  <si>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</si>
  <si>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</si>
  <si>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</si>
  <si>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</si>
  <si>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</si>
  <si>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</si>
  <si>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</si>
  <si>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</si>
  <si>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</si>
  <si>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</si>
  <si>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</si>
  <si>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</si>
  <si>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</si>
  <si>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</si>
  <si>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</si>
  <si>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</si>
  <si>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</si>
  <si>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</si>
  <si>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</si>
  <si>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</si>
  <si>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</si>
  <si>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</si>
  <si>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</si>
  <si>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</si>
  <si>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</si>
  <si>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</si>
  <si>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</si>
  <si>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</si>
  <si>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</si>
  <si>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</si>
  <si>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</si>
  <si>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</si>
  <si>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</si>
  <si>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</si>
  <si>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</si>
  <si>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</si>
  <si>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</si>
  <si>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</si>
  <si>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</si>
  <si>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</si>
  <si>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</si>
  <si>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</si>
  <si>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</si>
  <si>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</si>
  <si>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</si>
  <si>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</si>
  <si>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</si>
  <si>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</si>
  <si>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</si>
  <si>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</si>
  <si>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</si>
  <si>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</si>
  <si>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</si>
  <si>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</si>
  <si>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</si>
  <si>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</si>
  <si>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</si>
  <si>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</si>
  <si>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</si>
  <si>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</si>
  <si>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</si>
  <si>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</si>
  <si>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</si>
  <si>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</si>
  <si>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</si>
  <si>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</si>
  <si>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</si>
  <si>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</si>
  <si>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</si>
  <si>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</si>
  <si>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</si>
  <si>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</si>
  <si>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</si>
  <si>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</si>
  <si>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</si>
  <si>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</si>
  <si>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</si>
  <si>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</si>
  <si>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</si>
  <si>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</si>
  <si>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</si>
  <si>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</si>
  <si>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</si>
  <si>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</si>
  <si>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</si>
  <si>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</si>
  <si>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</si>
  <si>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</si>
  <si>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</si>
  <si>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</si>
  <si>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</si>
  <si>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</si>
  <si>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</si>
  <si>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</si>
  <si>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</si>
  <si>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</si>
  <si>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</si>
  <si>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</si>
  <si>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</si>
  <si>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</si>
  <si>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</si>
  <si>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</si>
  <si>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</si>
  <si>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</si>
  <si>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</si>
  <si>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</si>
  <si>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</si>
  <si>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</si>
  <si>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</si>
  <si>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</si>
  <si>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</si>
  <si>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</si>
  <si>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</si>
  <si>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</si>
  <si>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</si>
  <si>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</si>
  <si>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</si>
  <si>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</si>
  <si>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</si>
  <si>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</si>
  <si>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</si>
  <si>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</si>
  <si>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</si>
  <si>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</si>
  <si>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</si>
  <si>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</si>
  <si>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</si>
  <si>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</si>
  <si>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</si>
  <si>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</si>
  <si>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</si>
  <si>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</si>
  <si>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</si>
  <si>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</si>
  <si>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</si>
  <si>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</si>
  <si>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</si>
  <si>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</si>
  <si>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</si>
  <si>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</si>
  <si>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</si>
  <si>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</si>
  <si>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</si>
  <si>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</si>
  <si>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</si>
  <si>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</si>
  <si>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</si>
  <si>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</si>
  <si>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</si>
  <si>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</si>
  <si>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</si>
  <si>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</si>
  <si>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</si>
  <si>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</si>
  <si>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</si>
  <si>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</si>
  <si>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</si>
  <si>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</si>
  <si>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</si>
  <si>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</si>
  <si>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</si>
  <si>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</si>
  <si>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</si>
  <si>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</si>
  <si>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</si>
  <si>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</si>
  <si>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</si>
  <si>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</si>
  <si>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</si>
  <si>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</si>
  <si>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</si>
  <si>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</si>
  <si>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</si>
  <si>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</si>
  <si>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</si>
  <si>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</si>
  <si>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</si>
  <si>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</si>
  <si>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</si>
  <si>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</si>
  <si>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</si>
  <si>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</si>
  <si>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</si>
  <si>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</si>
  <si>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</si>
  <si>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</si>
  <si>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</si>
  <si>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</si>
  <si>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</si>
  <si>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</si>
  <si>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</si>
  <si>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</si>
  <si>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</si>
  <si>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</si>
  <si>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</si>
  <si>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</si>
  <si>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</si>
  <si>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</si>
  <si>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</si>
  <si>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</si>
  <si>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</si>
  <si>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</si>
  <si>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</si>
  <si>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</si>
  <si>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</si>
  <si>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</si>
  <si>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</si>
  <si>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</si>
  <si>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</si>
  <si>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</si>
  <si>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</si>
  <si>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</si>
  <si>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</si>
  <si>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</si>
  <si>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</si>
  <si>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</si>
  <si>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</si>
  <si>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</si>
  <si>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</si>
  <si>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</si>
  <si>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</si>
  <si>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</si>
  <si>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</si>
  <si>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</si>
  <si>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</si>
  <si>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</si>
  <si>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</si>
  <si>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</si>
  <si>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</si>
  <si>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</si>
  <si>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</si>
  <si>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</si>
  <si>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</si>
  <si>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</si>
  <si>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</si>
  <si>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</si>
  <si>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</si>
  <si>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</si>
  <si>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</si>
  <si>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</si>
  <si>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</si>
  <si>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</si>
  <si>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</si>
  <si>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</si>
  <si>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</si>
  <si>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</si>
  <si>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</si>
  <si>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</si>
  <si>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</si>
  <si>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</si>
  <si>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</si>
  <si>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</si>
  <si>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</si>
  <si>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</si>
  <si>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</si>
  <si>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</si>
  <si>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</si>
  <si>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</si>
  <si>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</si>
  <si>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</si>
  <si>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</si>
  <si>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</si>
  <si>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</si>
  <si>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</si>
  <si>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</si>
  <si>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</si>
  <si>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</si>
  <si>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</si>
  <si>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</si>
  <si>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</si>
  <si>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</si>
  <si>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</si>
  <si>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</si>
  <si>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</si>
  <si>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</si>
  <si>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</si>
  <si>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</si>
  <si>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</si>
  <si>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</si>
  <si>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</si>
  <si>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</si>
  <si>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</si>
  <si>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</si>
  <si>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</si>
  <si>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</si>
  <si>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</si>
  <si>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</si>
  <si>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</si>
  <si>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</si>
  <si>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</si>
  <si>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</si>
  <si>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</si>
  <si>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</si>
  <si>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</si>
  <si>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</si>
  <si>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</si>
  <si>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</si>
  <si>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</si>
  <si>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</si>
  <si>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</si>
  <si>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</si>
  <si>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</si>
  <si>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</si>
  <si>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</si>
  <si>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</si>
  <si>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</si>
  <si>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</si>
  <si>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</si>
  <si>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</si>
  <si>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</si>
  <si>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</si>
  <si>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</si>
  <si>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</si>
  <si>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</si>
  <si>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</si>
  <si>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</si>
  <si>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</si>
  <si>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</si>
  <si>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</si>
  <si>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</si>
  <si>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</si>
  <si>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</si>
  <si>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</si>
  <si>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</si>
  <si>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</si>
  <si>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</si>
  <si>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</si>
  <si>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</si>
  <si>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</si>
  <si>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</si>
  <si>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</si>
  <si>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</si>
  <si>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</si>
  <si>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</si>
  <si>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</si>
  <si>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</si>
  <si>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</si>
  <si>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</si>
  <si>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</si>
  <si>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</si>
  <si>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</si>
  <si>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</si>
  <si>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</si>
  <si>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</si>
  <si>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</si>
  <si>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</si>
  <si>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</si>
  <si>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</si>
  <si>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</si>
  <si>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</si>
  <si>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</si>
  <si>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</si>
  <si>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</si>
  <si>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</si>
  <si>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</si>
  <si>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</si>
  <si>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</si>
  <si>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</si>
  <si>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</si>
  <si>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</si>
  <si>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</si>
  <si>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</si>
  <si>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</si>
  <si>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PCM-20251123-00000069</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</si>
  <si>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</si>
  <si>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</si>
  <si>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</si>
  <si>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</si>
  <si>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</si>
  <si>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</si>
  <si>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</si>
  <si>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</si>
  <si>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</si>
  <si>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</si>
  <si>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</si>
  <si>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</si>
  <si>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</si>
  <si>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</si>
  <si>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</si>
  <si>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</si>
  <si>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</si>
  <si>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</si>
  <si>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</si>
  <si>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</si>
  <si>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</si>
  <si>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</si>
  <si>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</si>
  <si>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</si>
  <si>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</si>
  <si>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</si>
  <si>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</si>
  <si>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</si>
  <si>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</si>
  <si>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</si>
  <si>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</si>
  <si>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</si>
  <si>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</si>
  <si>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</si>
  <si>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</si>
  <si>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</si>
  <si>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</si>
  <si>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</si>
  <si>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</si>
  <si>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</si>
  <si>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</si>
  <si>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</si>
  <si>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</si>
  <si>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</si>
  <si>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</si>
  <si>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</si>
  <si>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</si>
  <si>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</si>
  <si>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</si>
  <si>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</si>
  <si>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</si>
  <si>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</si>
  <si>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</si>
  <si>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</si>
  <si>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</si>
  <si>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</si>
  <si>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</si>
  <si>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</si>
  <si>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</si>
  <si>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</si>
  <si>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</si>
  <si>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</si>
  <si>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</si>
  <si>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</si>
  <si>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</si>
  <si>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</si>
  <si>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</si>
  <si>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</si>
  <si>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</si>
  <si>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</si>
  <si>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</si>
  <si>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</si>
  <si>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</si>
  <si>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</si>
  <si>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</si>
  <si>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</si>
  <si>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</si>
  <si>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</si>
  <si>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</si>
  <si>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</si>
  <si>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</si>
  <si>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</si>
  <si>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</si>
  <si>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</si>
  <si>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</si>
  <si>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</si>
  <si>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</si>
  <si>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</si>
  <si>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</si>
  <si>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NO PCM</t>
  </si>
  <si>
    <t>Family building access night door close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</si>
  <si>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</si>
  <si>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</si>
  <si>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</si>
  <si>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</si>
  <si>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</si>
  <si>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</si>
  <si>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</si>
  <si>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</si>
  <si>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</si>
  <si>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</si>
  <si>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</si>
  <si>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</si>
  <si>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</si>
  <si>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PCM-20251122-00001548</t>
  </si>
  <si>
    <t>site under night access due to Site located in deep desert &amp; dangerous area	and team will check by morning</t>
  </si>
  <si>
    <t>no PCM//TT-20251122-00823</t>
  </si>
  <si>
    <t xml:space="preserve">team on th way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</si>
</sst>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165" fontId="33"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0" totalsRowShown="0" headerRowDxfId="48" dataDxfId="47" headerRowBorderDxfId="45" tableBorderDxfId="46" totalsRowBorderDxfId="44">
  <autoFilter ref="A1:L4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6"/>
  <sheetViews>
    <sheetView workbookViewId="0">
      <selection activeCell="F3" sqref="F3"/>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321.09832453703712</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12515</v>
      </c>
      <c r="E3" s="142" t="s">
        <v>39021</v>
      </c>
      <c r="F3" s="150">
        <v>45984.0390625</v>
      </c>
      <c r="G3" s="144">
        <f ca="1">IFERROR(NOW()-F3,"-")</f>
        <v>7.6879629632458091E-3</v>
      </c>
      <c r="H3" s="143">
        <v>45984.034247685187</v>
      </c>
      <c r="I3" s="141" t="str">
        <f>IFERROR(VLOOKUP(D3,DB!A:F,6,0),"")</f>
        <v>Generator-SG</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45984.046750462963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45984.046750462963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45984.046750462963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45984.046750462963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45984.046750462963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45984.046750462963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45984.046750462963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45984.046750462963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45984.046750462963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45984.046750462963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45984.046750462963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45984.046750462963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45984.046750462963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45984.046750462963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45984.046750462963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45984.046750462963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45984.046750462963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45984.046750462963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45984.046750462963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45984.046750462963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45984.046750462963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45984.046750462963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45984.046750462963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45984.046750462963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45984.046750462963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45984.046750462963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45984.046750462963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45984.046750462963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45984.046750462963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45984.046750462963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45984.046750462963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45984.046750462963</v>
      </c>
      <c r="H35" s="143"/>
      <c r="I35" s="141" t="str">
        <f>IFERROR(VLOOKUP(D35,DB!A:F,6,0),"")</f>
        <v/>
      </c>
      <c r="J35" s="141" t="str">
        <f>IFERROR(VLOOKUP(D35,DB!A:G,7,0),"")</f>
        <v/>
      </c>
      <c r="K35" s="145"/>
      <c r="L35" s="146" t="str">
        <f>IFERROR(VLOOKUP(D35,DB!A:I,9,0),"")</f>
        <v/>
      </c>
    </row>
    <row r="36" spans="1:12" ht="15" customHeight="1">
      <c r="A36" s="147"/>
      <c r="B36" s="134" t="str">
        <f>IFERROR(VLOOKUP(D36,DB!A:K,11,0),"")</f>
        <v/>
      </c>
      <c r="C36" s="134"/>
      <c r="D36" s="148"/>
      <c r="E36" s="135"/>
      <c r="F36" s="136"/>
      <c r="G36" s="137">
        <f ca="1">IFERROR(NOW()-F36,"-")</f>
        <v>45984.046750462963</v>
      </c>
      <c r="H36" s="136"/>
      <c r="I36" s="134" t="str">
        <f>IFERROR(VLOOKUP(D36,DB!A:F,6,0),"")</f>
        <v/>
      </c>
      <c r="J36" s="134" t="str">
        <f>IFERROR(VLOOKUP(D36,DB!A:G,7,0),"")</f>
        <v/>
      </c>
      <c r="K36" s="138"/>
      <c r="L36" s="139" t="str">
        <f>IFERROR(VLOOKUP(D36,DB!A:I,9,0),"")</f>
        <v/>
      </c>
    </row>
  </sheetData>
  <customSheetViews>
    <customSheetView guid="{F6042A99-DD27-4453-835D-0834D95730CC}" filter="1" showAutoFilter="1">
      <pageMargins left="0" right="0" top="0" bottom="0" header="0" footer="0"/>
      <autoFilter ref="B1:M1" xr:uid="{2D6D9E06-625C-4471-B43E-19792C9BC948}"/>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159.04691250000178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45984.046750462963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45984.046750462963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45984.046750462963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45984.046750462963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45984.046750462963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45984.046750462963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45984.046750462963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45984.046750462963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45984.046750462963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45984.046750462963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45984.046750462963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45984.046750462963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45984.046750462963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45984.046750462963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45984.046750462963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45984.046750462963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45984.046750462963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45984.046750462963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45984.046750462963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45984.046750462963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45984.046750462963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45984.046750462963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45984.046750462963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45984.046750462963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45984.046750462963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45984.046750462963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45984.046750462963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45984.046750462963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45984.046750462963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45984.046750462963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45984.046750462963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45984.046750462963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45984.046750462963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45984.046750462963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45984.046750462963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45984.046750462963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45984.046750462963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45984.046750462963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45984.046750462963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45984.046750462963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45984.046750462963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45984.046750462963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45984.046750462963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45984.046750462963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45984.046750462963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45984.046750462963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45984.046750462963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45984.046750462963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45984.046750462963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45984.046750462963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45984.046750462963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45984.046750462963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45984.046750462963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45984.046750462963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45984.046750462963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45984.046750462963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45984.046750462963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45984.046750462963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45984.046750462963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45984.046750462963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45984.046750462963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45984.046750462963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45984.046750462963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45984.046750462963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45984.046750462963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45984.046750462963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45984.046750462963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45984.046750462963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45984.046750462963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45984.046750462963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45984.046750462963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45984.046750462963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45984.046750462963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45984.046750462963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45984.046750462963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45984.046750462963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45984.046750462963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45984.046750462963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45984.046750462963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45984.046750462963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45984.046750462963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45984.046750462963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45984.046750462963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45984.046750462963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45984.046750462963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45984.046750462963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45984.046750462963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45984.046750462963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45984.046750462963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45984.046750462963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45984.046750462963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45984.046750462963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45984.046750462963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45984.046750462963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45984.046750462963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45984.046750462963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45984.046750462963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45984.046750462963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45984.046750462963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45984.046750462963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45984.046750462963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45984.046750462963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45984.046750462963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45984.046750462963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45984.046750462963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45984.046750462963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45984.046750462963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45984.046750462963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45984.046750462963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45984.046750462963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45984.046750462963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45984.046750462963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45984.046750462963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45984.046750462963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45984.046750462963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45984.046750462963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45984.046750462963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45984.046750462963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45984.046750462963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45984.046750462963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45984.046750462963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45984.046750462963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45984.046750462963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45984.046750462963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45984.046750462963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45984.046750462963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45984.046750462963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45984.046750462963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45984.046750462963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45984.046750462963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45984.046750462963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45984.046750462963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45984.046750462963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45984.046750462963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45984.046750462963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45984.046750462963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45984.046750462963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45984.046750462963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45984.046750462963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45984.046750462963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45984.046750462963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45984.046750462963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45984.046750462963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45984.046750462963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45984.046750462963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45984.046750462963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45984.046750462963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45984.046750462963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45984.046750462963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45984.046750462963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45984.046750462963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45984.046750462963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45984.046750462963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45984.046750462963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45984.046750462963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45984.046750462963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45984.046750462963</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45984.046750462963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45984.046750462963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45984.046750462963</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45984.046750462963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45984.046750462963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45984.046750462963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45984.046750462963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45984.046750462963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45984.046750462963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45984.046750462963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45984.046750462963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45984.046750462963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45984.046750462963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45984.046750462963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45984.046750462963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45984.046750462963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45984.046750462963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45984.046750462963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45984.046750462963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45984.046750462963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45984.046750462963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45984.046750462963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45984.046750462963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45984.046750462963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45984.046750462963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45984.046750462963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45984.046750462963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45984.046750462963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45984.046750462963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45984.046750462963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45984.046750462963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45984.046750462963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45984.046750462963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45984.046750462963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45984.046750462963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45984.046750462963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45984.046750462963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45984.046750462963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45984.046750462963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45984.046750462963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45984.046750462963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45984.046750462963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45984.046750462963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45984.046750462963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45984.046750462963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45984.046750462963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45984.046750462963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45984.046750462963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45984.046750462963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45984.046750462963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45984.046750462963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45984.046750462963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45984.046750462963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45984.046750462963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45984.046750462963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45984.046750462963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45984.046750462963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45984.046750462963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45984.046750462963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45984.046750462963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45984.046750462963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45984.046750462963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45984.046750462963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45984.046750462963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45984.046750462963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45984.046750462963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45984.046750462963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45984.046750462963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45984.046750462963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45984.046750462963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45984.046750462963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45984.046750462963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45984.046750462963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45984.046750462963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45984.046750462963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45984.046750462963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45984.046750462963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45984.046750462963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45984.046750462963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45984.046750462963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45984.046750462963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45984.046750462963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45984.046750462963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45984.046750462963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45984.046750462963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45984.046750462963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45984.046750462963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45984.046750462963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45984.046750462963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45984.046750462963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45984.046750462963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45984.046750462963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45984.046750462963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45984.046750462963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45984.046750462963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45984.046750462963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45984.046750462963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45984.046750462963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45984.046750462963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45984.046750462963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45984.046750462963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45984.046750462963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45984.046750462963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45984.046750462963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45984.046750462963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45984.046750462963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45984.046750462963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45984.046750462963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45984.046750462963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45984.046750462963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45984.046750462963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45984.046750462963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45984.046750462963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45984.046750462963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45984.046750462963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45984.046750462963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45984.046750462963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45984.046750462963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45984.046750462963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45984.046750462963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45984.046750462963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45984.046750462963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45984.046750462963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45984.046750462963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45984.046750462963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45984.046750462963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45984.046750462963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45984.046750462963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45984.046750462963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45984.046750462963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45984.046750462963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45984.046750462963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45984.046750462963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45984.046750462963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45984.046750462963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45984.046750462963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45984.046750462963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45984.046750462963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45984.046750462963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45984.046750462963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45984.046750462963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45984.046750462963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45984.046750462963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45984.046750462963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45984.046750462963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45984.046750462963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45984.046750462963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45984.046750462963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45984.046750462963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45984.046750462963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45984.046750462963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45984.046750462963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45984.046750462963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45984.046750462963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45984.046750462963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45984.046750462963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45984.046750462963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45984.046750462963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45984.046750462963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45984.046750462963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45984.046750462963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45984.046750462963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45984.046750462963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45984.046750462963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45984.046750462963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45984.046750462963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45984.046750462963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45984.046750462963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45984.046750462963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45984.046750462963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45984.046750462963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45984.046750462963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45984.046750462963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45984.046750462963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45984.046750462963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45984.046750462963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45984.046750462963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45984.046750462963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45984.046750462963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45984.046750462963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45984.046750462963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45984.046750462963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45984.046750462963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45984.046750462963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45984.046750462963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45984.046750462963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45984.046750462963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45984.046750462963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45984.046750462963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45984.046750462963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45984.046750462963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45984.046750462963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45984.046750462963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45984.046750462963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45984.046750462963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45984.046750462963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45984.046750462963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45984.046750462963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45984.046750462963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45984.046750462963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45984.046750462963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45984.046750462963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45984.046750462963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45984.046750462963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45984.046750462963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45984.046750462963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45984.046750462963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45984.046750462963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45984.046750462963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45984.046750462963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45984.046750462963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45984.046750462963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45984.046750462963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45984.046750462963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45984.046750462963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45984.046750462963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45984.046750462963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45984.046750462963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45984.046750462963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45984.046750462963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45984.046750462963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45984.046750462963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45984.046750462963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45984.046750462963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45984.046750462963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45984.046750462963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45984.046750462963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45984.046750462963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45984.046750462963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45984.046750462963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45984.046750462963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45984.046750462963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45984.046750462963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45984.046750462963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45984.046750462963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45984.046750462963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45984.046750462963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45984.046750462963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45984.046750462963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45984.046750462963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45984.046750462963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45984.046750462963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45984.046750462963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45984.046750462963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45984.046750462963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45984.046750462963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45984.046750462963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45984.046750462963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45984.046750462963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45984.046750462963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45984.046750462963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45984.046750462963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45984.046750462963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45984.046750462963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45984.046750462963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45984.046750462963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45984.046750462963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45984.046750462963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45984.046750462963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45984.046750462963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45984.046750462963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45984.046750462963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45984.046750462963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45984.046750462963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45984.046750462963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45984.046750462963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45984.046750462963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45984.046750462963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45984.046750462963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45984.046750462963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45984.046750462963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45984.046750462963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45984.046750462963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45984.046750462963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45984.046750462963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45984.046750462963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45984.046750462963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45984.046750462963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45984.046750462963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45984.046750462963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45984.046750462963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45984.046750462963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45984.046750462963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45984.046750462963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45984.046750462963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45984.046750462963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45984.046750462963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45984.046750462963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45984.046750462963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45984.046750462963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45984.046750462963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45984.046750462963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45984.046750462963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45984.046750462963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45984.046750462963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45984.046750462963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45984.046750462963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45984.046750462963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45984.046750462963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45984.046750462963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45984.046750462963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45984.046750462963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45984.046750462963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45984.046750462963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45984.046750462963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45984.046750462963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45984.046750462963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45984.046750462963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45984.046750462963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45984.046750462963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45984.046750462963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45984.046750462963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45984.046750462963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45984.046750462963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45984.046750462963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45984.046750462963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45984.046750462963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45984.046750462963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45984.046750462963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45984.046750462963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45984.046750462963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45984.046750462963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45984.046750462963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45984.046750462963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45984.046750462963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45984.046750462963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45984.046750462963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45984.046750462963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45984.046750462963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45984.046750462963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45984.046750462963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45984.046750462963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45984.046750462963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45984.046750462963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45984.046750462963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45984.046750462963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45984.046750462963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45984.046750462963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45984.046750462963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45984.046750462963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45984.046750462963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45984.046750462963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45984.046750462963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45984.046750462963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45984.046750462963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45984.046750462963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45984.046750462963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45984.046750462963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45984.046750462963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45984.046750462963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45984.046750462963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45984.046750462963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45984.046750462963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45984.046750462963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45984.046750462963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45984.046750462963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45984.046750462963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45984.046750462963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45984.046750462963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45984.046750462963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45984.046750462963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45984.046750462963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45984.046750462963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45984.046750462963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45984.046750462963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45984.046750462963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45984.046750462963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45984.046750462963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45984.046750462963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45984.046750462963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45984.046750462963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45984.046750462963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45984.046750462963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45984.046750462963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45984.046750462963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45984.046750462963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45984.046750462963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45984.046750462963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45984.046750462963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45984.046750462963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45984.046750462963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45984.046750462963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45984.046750462963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45984.046750462963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45984.046750462963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45984.046750462963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45984.046750462963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45984.046750462963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45984.046750462963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45984.046750462963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45984.046750462963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45984.046750462963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45984.046750462963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45984.046750462963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45984.046750462963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45984.046750462963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45984.046750462963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45984.046750462963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45984.046750462963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45984.046750462963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45984.046750462963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45984.046750462963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45984.046750462963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45984.046750462963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45984.046750462963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45984.046750462963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45984.046750462963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45984.046750462963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45984.046750462963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45984.046750462963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45984.046750462963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45984.046750462963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45984.046750462963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45984.046750462963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45984.046750462963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45984.046750462963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45984.046750462963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45984.046750462963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45984.046750462963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45984.046750462963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45984.046750462963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45984.046750462963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45984.046750462963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45984.046750462963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45984.046750462963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45984.046750462963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45984.046750462963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45984.046750462963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45984.046750462963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45984.046750462963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45984.046750462963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45984.046750462963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45984.046750462963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45984.046750462963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45984.046750462963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45984.046750462963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45984.046750462963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45984.046750462963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45984.046750462963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45984.046750462963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45984.046750462963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45984.046750462963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45984.046750462963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45984.046750462963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45984.046750462963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45984.046750462963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45984.046750462963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45984.046750462963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45984.046750462963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45984.046750462963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45984.046750462963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45984.046750462963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45984.046750462963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45984.046750462963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45984.046750462963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45984.046750462963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45984.046750462963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45984.046750462963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45984.046750462963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45984.046750462963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45984.046750462963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45984.046750462963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45984.046750462963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45984.046750462963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45984.046750462963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45984.046750462963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45984.046750462963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45984.046750462963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45984.046750462963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45984.046750462963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45984.046750462963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45984.046750462963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45984.046750462963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45984.046750462963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45984.046750462963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45984.046750462963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45984.046750462963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45984.046750462963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45984.046750462963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45984.046750462963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45984.046750462963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45984.046750462963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45984.046750462963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45984.046750462963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45984.046750462963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45984.046750462963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45984.046750462963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45984.046750462963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45984.046750462963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45984.046750462963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45984.046750462963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45984.046750462963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45984.046750462963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45984.046750462963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45984.046750462963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45984.046750462963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45984.046750462963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45984.046750462963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45984.046750462963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45984.046750462963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45984.046750462963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45984.046750462963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45984.046750462963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45984.046750462963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45984.046750462963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45984.046750462963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45984.046750462963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45984.046750462963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45984.046750462963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45984.046750462963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45984.046750462963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45984.046750462963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45984.046750462963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45984.046750462963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45984.046750462963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45984.046750462963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45984.046750462963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45984.046750462963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45984.046750462963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45984.046750462963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45984.046750462963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45984.046750462963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45984.046750462963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45984.046750462963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45984.046750462963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45984.046750462963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45984.046750462963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45984.046750462963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45984.046750462963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45984.046750462963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45984.046750462963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45984.046750462963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45984.046750462963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45984.046750462963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45984.046750462963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45984.046750462963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45984.046750462963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45984.046750462963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45984.046750462963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45984.046750462963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45984.046750462963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45984.046750462963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45984.046750462963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45984.046750462963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45984.046750462963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45984.046750462963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45984.046750462963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45984.046750462963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45984.046750462963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45984.046750462963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45984.046750462963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45984.046750462963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45984.046750462963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45984.046750462963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45984.046750462963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45984.046750462963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45984.046750462963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45984.046750462963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45984.046750462963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45984.046750462963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45984.046750462963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45984.046750462963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45984.046750462963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45984.046750462963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45984.046750462963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45984.046750462963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45984.046750462963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45984.046750462963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45984.046750462963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45984.046750462963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45984.046750462963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45984.046750462963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45984.046750462963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45984.046750462963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45984.046750462963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45984.046750462963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45984.046750462963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45984.046750462963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45984.046750462963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45984.046750462963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45984.046750462963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45984.046750462963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45984.046750462963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45984.046750462963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45984.046750462963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45984.046750462963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45984.046750462963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45984.046750462963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45984.046750462963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45984.046750462963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45984.046750462963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45984.046750462963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45984.046750462963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45984.046750462963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45984.046750462963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45984.046750462963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45984.046750462963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45984.046750462963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45984.046750462963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45984.046750462963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45984.046750462963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45984.046750462963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45984.046750462963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45984.046750462963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45984.046750462963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45984.046750462963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45984.046750462963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45984.046750462963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45984.046750462963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45984.046750462963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45984.046750462963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45984.046750462963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45984.046750462963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45984.046750462963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45984.046750462963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45984.046750462963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45984.046750462963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45984.046750462963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45984.046750462963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45984.046750462963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45984.046750462963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45984.046750462963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45984.046750462963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45984.046750462963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45984.046750462963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45984.046750462963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45984.046750462963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45984.046750462963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45984.046750462963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45984.046750462963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45984.046750462963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45984.046750462963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45984.046750462963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45984.046750462963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45984.046750462963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45984.046750462963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45984.046750462963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45984.046750462963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45984.046750462963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45984.046750462963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45984.046750462963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45984.046750462963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45984.046750462963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45984.046750462963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45984.046750462963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45984.046750462963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45984.046750462963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45984.046750462963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45984.046750462963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45984.046750462963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45984.046750462963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45984.046750462963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45984.046750462963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45984.046750462963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45984.046750462963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45984.046750462963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45984.046750462963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45984.046750462963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45984.046750462963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45984.046750462963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45984.046750462963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45984.046750462963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45984.046750462963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45984.046750462963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45984.046750462963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45984.046750462963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45984.046750462963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45984.046750462963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45984.046750462963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45984.046750462963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45984.046750462963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45984.046750462963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45984.046750462963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45984.046750462963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45984.046750462963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45984.046750462963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45984.046750462963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45984.046750462963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45984.046750462963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45984.046750462963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45984.046750462963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45984.046750462963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45984.046750462963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45984.046750462963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45984.046750462963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45984.046750462963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45984.046750462963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45984.046750462963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45984.046750462963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45984.046750462963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45984.046750462963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45984.046750462963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45984.046750462963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45984.046750462963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45984.046750462963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45984.046750462963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45984.046750462963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45984.046750462963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45984.046750462963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45984.046750462963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45984.046750462963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45984.046750462963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45984.046750462963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45984.046750462963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45984.046750462963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45984.046750462963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45984.046750462963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45984.046750462963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45984.046750462963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45984.046750462963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45984.046750462963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45984.046750462963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45984.046750462963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45984.046750462963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45984.046750462963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45984.046750462963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45984.046750462963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45984.046750462963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45984.046750462963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45984.046750462963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45984.046750462963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45984.046750462963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45984.046750462963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45984.046750462963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45984.046750462963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45984.046750462963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45984.046750462963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45984.046750462963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45984.046750462963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45984.046750462963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45984.046750462963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45984.046750462963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45984.046750462963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45984.046750462963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45984.046750462963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45984.046750462963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45984.046750462963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45984.046750462963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45984.046750462963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45984.046750462963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45984.046750462963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45984.046750462963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45984.046750462963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45984.046750462963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45984.046750462963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45984.046750462963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45984.046750462963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45984.046750462963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45984.046750462963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45984.046750462963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45984.046750462963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45984.046750462963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45984.046750462963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45984.046750462963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45984.046750462963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45984.046750462963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45984.046750462963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45984.046750462963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45984.046750462963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45984.046750462963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45984.046750462963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45984.046750462963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45984.046750462963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45984.046750462963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45984.046750462963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45984.046750462963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45984.046750462963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45984.046750462963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45984.046750462963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45984.046750462963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45984.046750462963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45984.046750462963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45984.046750462963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45984.046750462963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45984.046750462963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45984.046750462963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45984.046750462963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45984.046750462963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45984.046750462963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45984.046750462963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45984.046750462963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45984.046750462963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45984.046750462963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45984.046750462963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45984.046750462963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45984.046750462963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45984.046750462963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45984.046750462963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45984.046750462963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45984.046750462963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45984.046750462963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45984.046750462963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45984.046750462963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45984.046750462963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45984.046750462963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45984.046750462963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45984.046750462963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45984.046750462963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45984.046750462963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45984.046750462963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45984.046750462963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45984.046750462963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45984.046750462963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45984.046750462963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45984.046750462963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45984.046750462963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45984.046750462963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45984.046750462963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45984.046750462963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45984.046750462963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45984.046750462963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45984.046750462963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45984.046750462963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45984.046750462963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45984.046750462963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45984.046750462963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45984.046750462963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45984.046750462963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45984.046750462963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45984.046750462963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45984.046750462963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45984.046750462963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45984.046750462963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45984.046750462963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45984.046750462963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45984.046750462963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45984.046750462963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45984.046750462963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45984.046750462963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45984.046750462963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45984.046750462963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45984.046750462963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45984.046750462963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45984.046750462963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45984.046750462963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45984.046750462963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45984.046750462963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45984.046750462963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45984.046750462963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45984.046750462963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45984.046750462963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45984.046750462963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45984.046750462963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45984.046750462963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45984.046750462963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45984.046750462963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45984.046750462963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45984.046750462963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45984.046750462963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45984.046750462963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45984.046750462963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45984.046750462963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45984.046750462963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45984.046750462963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45984.046750462963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45984.046750462963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45984.046750462963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45984.046750462963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45984.046750462963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45984.046750462963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45984.046750462963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45984.046750462963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45984.046750462963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45984.046750462963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45984.046750462963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45984.046750462963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45984.046750462963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45984.046750462963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45984.046750462963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45984.046750462963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45984.046750462963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45984.046750462963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45984.046750462963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45984.046750462963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45984.046750462963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45984.046750462963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45984.046750462963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45984.046750462963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45984.046750462963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45984.046750462963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45984.046750462963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45984.046750462963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45984.046750462963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45984.046750462963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45984.046750462963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45984.046750462963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45984.046750462963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45984.046750462963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45984.046750462963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45984.046750462963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45984.046750462963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45984.046750462963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45984.046750462963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45984.046750462963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45984.046750462963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45984.046750462963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45984.046750462963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45984.046750462963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45984.046750462963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45984.046750462963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45984.046750462963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45984.046750462963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45984.046750462963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45984.046750462963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45984.046750462963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45984.046750462963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45984.046750462963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45984.046750462963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45984.046750462963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45984.046750462963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45984.046750462963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45984.046750462963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45984.046750462963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45984.046750462963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45984.046750462963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45984.046750462963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45984.046750462963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45984.046750462963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45984.046750462963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45984.046750462963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45984.046750462963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45984.046750462963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45984.046750462963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45984.046750462963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45984.046750462963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45984.046750462963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45984.046750462963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45984.046750462963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45984.046750462963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45984.046750462963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45984.046750462963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45984.046750462963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45984.046750462963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45984.046750462963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45984.046750462963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45984.046750462963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45984.046750462963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45984.046750462963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45984.046750462963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45984.046750462963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45984.046750462963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45984.046750462963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45984.046750462963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45984.046750462963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45984.046750462963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45984.046750462963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45984.046750462963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45984.046750462963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45984.046750462963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45984.046750462963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45984.046750462963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45984.046750462963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45984.046750462963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45984.046750462963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45984.046750462963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45984.046750462963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45984.046750462963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45984.046750462963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45984.046750462963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45984.046750462963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45984.046750462963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45984.046750462963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45984.046750462963</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280.56603287036705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39102</v>
      </c>
      <c r="F3" s="95">
        <v>45983.73951388889</v>
      </c>
      <c r="G3" s="96">
        <f t="shared" ref="G3" ca="1" si="0">IFERROR(NOW()-F3,"")</f>
        <v>0.30723657407361316</v>
      </c>
      <c r="H3" s="95">
        <v>45983.723113425927</v>
      </c>
      <c r="I3" s="113" t="str">
        <f>IFERROR(VLOOKUP(D3,DB!A:F,6,0),"")</f>
        <v>Generator-SG</v>
      </c>
      <c r="J3" s="113" t="str">
        <f>IFERROR(VLOOKUP(D3,DB!A:G,7,0),"")</f>
        <v>No BB Shifted</v>
      </c>
      <c r="K3" s="97" t="s">
        <v>39110</v>
      </c>
      <c r="L3" s="91" t="str">
        <f>IFERROR(VLOOKUP(D3,DB!A:I,9,0),"")</f>
        <v>Latis</v>
      </c>
    </row>
    <row r="4" spans="1:16" s="98" customFormat="1" ht="30" customHeight="1">
      <c r="A4" s="113" t="s">
        <v>39111</v>
      </c>
      <c r="B4" s="113" t="str">
        <f>IFERROR(VLOOKUP(D4,DB!A:K,11,0),"")</f>
        <v>R4</v>
      </c>
      <c r="C4" s="93">
        <v>1</v>
      </c>
      <c r="D4" s="91" t="s">
        <v>32088</v>
      </c>
      <c r="E4" s="94" t="s">
        <v>39021</v>
      </c>
      <c r="F4" s="95">
        <v>45983.859861111108</v>
      </c>
      <c r="G4" s="96">
        <f ca="1">IFERROR(NOW()-F4,"")</f>
        <v>0.18688935185491573</v>
      </c>
      <c r="H4" s="95">
        <v>45984.03162037037</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1</v>
      </c>
      <c r="D5" s="91" t="s">
        <v>38804</v>
      </c>
      <c r="E5" s="94" t="s">
        <v>39021</v>
      </c>
      <c r="F5" s="95"/>
      <c r="G5" s="96">
        <f ca="1">IFERROR(NOW()-F5,"")</f>
        <v>45984.046750462963</v>
      </c>
      <c r="H5" s="95">
        <v>45983.94866898148</v>
      </c>
      <c r="I5" s="113" t="str">
        <f>IFERROR(VLOOKUP(D5,DB!A:F,6,0),"")</f>
        <v>Sceco</v>
      </c>
      <c r="J5" s="113" t="str">
        <f>IFERROR(VLOOKUP(D5,DB!A:G,7,0),"")</f>
        <v>In progress</v>
      </c>
      <c r="K5" s="97" t="s">
        <v>39114</v>
      </c>
      <c r="L5" s="91" t="str">
        <f>IFERROR(VLOOKUP(D5,DB!A:I,9,0),"")</f>
        <v>Latis</v>
      </c>
    </row>
    <row r="6" spans="1:16" ht="15" customHeight="1">
      <c r="A6" s="113"/>
      <c r="B6" s="113" t="str">
        <f>IFERROR(VLOOKUP(D6,DB!A:K,11,0),"")</f>
        <v/>
      </c>
      <c r="C6" s="93"/>
      <c r="D6" s="91"/>
      <c r="E6" s="94"/>
      <c r="F6" s="95"/>
      <c r="G6" s="96">
        <f ca="1">IFERROR(NOW()-F6,"")</f>
        <v>45984.046750462963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45984.046750462963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45984.046750462963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45984.046750462963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45984.046750462963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45984.046750462963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45984.046750462963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ref="G13:G64" ca="1" si="1">IFERROR(NOW()-F13,"")</f>
        <v>45984.046750462963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45984.046750462963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45984.046750462963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45984.046750462963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45984.046750462963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45984.046750462963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45984.046750462963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45984.046750462963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45984.046750462963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45984.046750462963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45984.046750462963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45984.046750462963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45984.046750462963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45984.046750462963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45984.046750462963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45984.046750462963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45984.046750462963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45984.046750462963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45984.046750462963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45984.046750462963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45984.046750462963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45984.046750462963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45984.046750462963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45984.046750462963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45984.046750462963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45984.046750462963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45984.046750462963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45984.046750462963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45984.046750462963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45984.046750462963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45984.046750462963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45984.046750462963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45984.046750462963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45984.046750462963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45984.046750462963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45984.046750462963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45984.046750462963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45984.046750462963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45984.046750462963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45984.046750462963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45984.046750462963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45984.046750462963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45984.046750462963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45984.046750462963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45984.046750462963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45984.046750462963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45984.046750462963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45984.046750462963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45984.046750462963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45984.046750462963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45984.046750462963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45984.046750462963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2">IFERROR(NOW()-F65,"")</f>
        <v>45984.046750462963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45984.046750462963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45984.046750462963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45984.046750462963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45984.046750462963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45984.046750462963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45984.046750462963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45984.046750462963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45984.046750462963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45984.046750462963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45984.046750462963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45984.046750462963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45984.046750462963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45984.046750462963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45984.046750462963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45984.046750462963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45984.046750462963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45984.046750462963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45984.046750462963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45984.046750462963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45984.046750462963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45984.046750462963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45984.046750462963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45984.046750462963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45984.046750462963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45984.046750462963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45984.046750462963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45984.046750462963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45984.046750462963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45984.046750462963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45984.046750462963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45984.046750462963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45984.046750462963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45984.046750462963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45984.046750462963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45984.046750462963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45984.046750462963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45984.046750462963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45984.046750462963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45984.046750462963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45984.046750462963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45984.046750462963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45984.046750462963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45984.046750462963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45984.046750462963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45984.046750462963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45984.046750462963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45984.046750462963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45984.046750462963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45984.046750462963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45984.046750462963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45984.046750462963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45984.046750462963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45984.046750462963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45984.046750462963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45984.046750462963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45984.046750462963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45984.046750462963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45984.046750462963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45984.046750462963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45984.046750462963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45984.046750462963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45984.046750462963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45984.046750462963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3">IFERROR(NOW()-F129,"")</f>
        <v>45984.046750462963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45984.046750462963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45984.046750462963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45984.046750462963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45984.046750462963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45984.046750462963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45984.046750462963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45984.046750462963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45984.046750462963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45984.046750462963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45984.046750462963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45984.046750462963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45984.046750462963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45984.046750462963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45984.046750462963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45984.046750462963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45984.046750462963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45984.046750462963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45984.046750462963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45984.046750462963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45984.046750462963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45984.046750462963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45984.046750462963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45984.046750462963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45984.046750462963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45984.046750462963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45984.046750462963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45984.046750462963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45984.046750462963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45984.046750462963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45984.046750462963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45984.046750462963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45984.046750462963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45984.046750462963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45984.046750462963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45984.046750462963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45984.046750462963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45984.046750462963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45984.046750462963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45984.046750462963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45984.046750462963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45984.046750462963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45984.046750462963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45984.046750462963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45984.046750462963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45984.046750462963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45984.046750462963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45984.046750462963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45984.046750462963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45984.046750462963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45984.046750462963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45984.046750462963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45984.046750462963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45984.046750462963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45984.046750462963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45984.046750462963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45984.046750462963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45984.046750462963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45984.046750462963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45984.046750462963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45984.046750462963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45984.046750462963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45984.046750462963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45984.046750462963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4">IFERROR(NOW()-F193,"")</f>
        <v>45984.046750462963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45984.046750462963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45984.046750462963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45984.046750462963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45984.046750462963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45984.046750462963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45984.046750462963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45984.046750462963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45984.046750462963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45984.046750462963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45984.046750462963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45984.046750462963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45984.046750462963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45984.046750462963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45984.046750462963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45984.046750462963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45984.046750462963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45984.046750462963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45984.046750462963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45984.046750462963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45984.046750462963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45984.046750462963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45984.046750462963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45984.046750462963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45984.046750462963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45984.046750462963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45984.046750462963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45984.046750462963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45984.046750462963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45984.046750462963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45984.046750462963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45984.046750462963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45984.046750462963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45984.046750462963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45984.046750462963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45984.046750462963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45984.046750462963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45984.046750462963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45984.046750462963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45984.046750462963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45984.046750462963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45984.046750462963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45984.046750462963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45984.046750462963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45984.046750462963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45984.046750462963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45984.046750462963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45984.046750462963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45984.046750462963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45984.046750462963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45984.046750462963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45984.046750462963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45984.046750462963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45984.046750462963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45984.046750462963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45984.046750462963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45984.046750462963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45984.046750462963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45984.046750462963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45984.046750462963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45984.046750462963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45984.046750462963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45984.046750462963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45984.046750462963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5">IFERROR(NOW()-F257,"")</f>
        <v>45984.046750462963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45984.046750462963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45984.046750462963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45984.046750462963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45984.046750462963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45984.046750462963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45984.046750462963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45984.046750462963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45984.046750462963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45984.046750462963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45984.046750462963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45984.046750462963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45984.046750462963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45984.046750462963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45984.046750462963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45984.046750462963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45984.046750462963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45984.046750462963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45984.046750462963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45984.046750462963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45984.046750462963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45984.046750462963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45984.046750462963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45984.046750462963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45984.046750462963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45984.046750462963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45984.046750462963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45984.046750462963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45984.046750462963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45984.046750462963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45984.046750462963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45984.046750462963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45984.046750462963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45984.046750462963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45984.046750462963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45984.046750462963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45984.046750462963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45984.046750462963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45984.046750462963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45984.046750462963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45984.046750462963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45984.046750462963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45984.046750462963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45984.046750462963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45984.046750462963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45984.046750462963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45984.046750462963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45984.046750462963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45984.046750462963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45984.046750462963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45984.046750462963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45984.046750462963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45984.046750462963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45984.046750462963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45984.046750462963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45984.046750462963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45984.046750462963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45984.046750462963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45984.046750462963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45984.046750462963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45984.046750462963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45984.046750462963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45984.046750462963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45984.046750462963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6">IFERROR(NOW()-F321,"")</f>
        <v>45984.046750462963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45984.046750462963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45984.046750462963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45984.046750462963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45984.046750462963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45984.046750462963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45984.046750462963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45984.046750462963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45984.046750462963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45984.046750462963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45984.046750462963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45984.046750462963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45984.046750462963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45984.046750462963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45984.046750462963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45984.046750462963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45984.046750462963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45984.046750462963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45984.046750462963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45984.046750462963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45984.046750462963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45984.046750462963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45984.046750462963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45984.046750462963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45984.046750462963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45984.046750462963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45984.046750462963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45984.046750462963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45984.046750462963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45984.046750462963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45984.046750462963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45984.046750462963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45984.046750462963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45984.046750462963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45984.046750462963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45984.046750462963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45984.046750462963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45984.046750462963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45984.046750462963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45984.046750462963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45984.046750462963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45984.046750462963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45984.046750462963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45984.046750462963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45984.046750462963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45984.046750462963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45984.046750462963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45984.046750462963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45984.046750462963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45984.046750462963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45984.046750462963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45984.046750462963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45984.046750462963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45984.046750462963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45984.046750462963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45984.046750462963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45984.046750462963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45984.046750462963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45984.046750462963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45984.046750462963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45984.046750462963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45984.046750462963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45984.046750462963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45984.046750462963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30" ca="1" si="7">IFERROR(NOW()-F385,"")</f>
        <v>45984.046750462963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45984.046750462963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45984.046750462963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45984.046750462963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45984.046750462963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45984.046750462963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45984.046750462963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45984.046750462963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45984.046750462963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45984.046750462963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45984.046750462963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45984.046750462963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45984.046750462963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45984.046750462963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45984.046750462963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45984.046750462963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45984.046750462963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45984.046750462963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45984.046750462963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45984.046750462963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45984.046750462963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45984.046750462963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45984.046750462963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45984.046750462963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45984.046750462963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45984.046750462963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45984.046750462963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45984.046750462963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45984.046750462963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45984.046750462963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45984.046750462963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45984.046750462963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45984.046750462963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45984.046750462963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45984.046750462963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45984.046750462963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45984.046750462963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45984.046750462963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45984.046750462963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45984.046750462963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45984.046750462963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45984.046750462963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45984.046750462963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45984.046750462963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45984.046750462963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45984.046750462963</v>
      </c>
      <c r="H430" s="95"/>
      <c r="I430" s="113" t="str">
        <f>IFERROR(VLOOKUP(D430,DB!A:F,6,0),"")</f>
        <v/>
      </c>
      <c r="J430" s="113" t="str">
        <f>IFERROR(VLOOKUP(D430,DB!A:G,7,0),"")</f>
        <v/>
      </c>
      <c r="K430" s="97"/>
      <c r="L430" s="91" t="str">
        <f>IFERROR(VLOOKUP(D430,DB!A:I,9,0),"")</f>
        <v/>
      </c>
    </row>
  </sheetData>
  <dataValidations count="2">
    <dataValidation allowBlank="1" showInputMessage="1" showErrorMessage="1" sqref="E1" xr:uid="{A4F81451-56CC-4543-9497-104C4E44EE4B}"/>
    <dataValidation type="list" allowBlank="1" showInputMessage="1" showErrorMessage="1" sqref="E2:E4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92.214690277774935</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57.857873148146609</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35.385639351850841</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6.5319472222254262</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2.673451851849677</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15237</v>
      </c>
      <c r="E7" s="109" t="s">
        <v>39021</v>
      </c>
      <c r="F7" s="109" t="s">
        <v>39126</v>
      </c>
      <c r="G7" s="111" t="str">
        <f ca="1">IFERROR(NOW()-F7,"")</f>
        <v/>
      </c>
      <c r="H7" s="128">
        <v>45983.834201388891</v>
      </c>
      <c r="I7" s="109" t="str">
        <f>IFERROR(VLOOKUP(D7,DB!A:F,6,0),"")</f>
        <v>SCECO</v>
      </c>
      <c r="J7" s="109" t="str">
        <f>IFERROR(VLOOKUP(D7,DB!A:G,7,0),"")</f>
        <v>Dead</v>
      </c>
      <c r="K7" s="109" t="s">
        <v>39127</v>
      </c>
      <c r="L7" s="109" t="str">
        <f>IFERROR(VLOOKUP(D7,DB!A:I,9,0),"")</f>
        <v>Latis</v>
      </c>
    </row>
    <row r="8" spans="1:13">
      <c r="A8" s="109"/>
      <c r="B8" s="109" t="str">
        <f>IFERROR(VLOOKUP(D8,DB!A:K,11,0),"")</f>
        <v/>
      </c>
      <c r="C8" s="109"/>
      <c r="D8" s="109"/>
      <c r="E8" s="109"/>
      <c r="F8" s="109"/>
      <c r="G8" s="111">
        <f ca="1">IFERROR(NOW()-F8,"")</f>
        <v>45984.046750462963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45984.046750462963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45984.046750462963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45984.046750462963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45984.046750462963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45984.046750462963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45984.046750462963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45984.046750462963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45984.046750462963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45984.046750462963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45984.046750462963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45984.046750462963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45984.046750462963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45984.046750462963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45984.046750462963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45984.046750462963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45984.046750462963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45984.046750462963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45984.046750462963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45984.046750462963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45984.046750462963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45984.046750462963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45984.046750462963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45984.046750462963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45984.046750462963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45984.046750462963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45984.046750462963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45984.046750462963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45984.046750462963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45984.046750462963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45984.046750462963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45984.046750462963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45984.046750462963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45984.046750462963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45984.046750462963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45984.046750462963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45984.046750462963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45984.046750462963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45984.046750462963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45984.046750462963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45984.046750462963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45984.046750462963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45984.046750462963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45984.046750462963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45984.046750462963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45984.046750462963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45984.046750462963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45984.046750462963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45984.046750462963</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45984.046750462963</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45984.046750462963</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45984.046750462963</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45984.046750462963</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45984.046750462963</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45984.046750462963</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45984.046750462963</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45984.046750462963</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45984.046750462963</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45984.046750462963</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45984.046750462963</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45984.046750462963</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45984.046750462963</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45984.046750462963</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45984.046750462963</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45984.046750462963</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45984.046750462963</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45984.046750462963</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45984.046750462963</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45984.046750462963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45984.046750462963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45984.046750462963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45984.046750462963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45984.046750462963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45984.046750462963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45984.046750462963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45984.046750462963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45984.046750462963</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tabSelected="1" workbookViewId="0">
      <selection activeCell="A6" sqref="A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2</v>
      </c>
      <c r="D2" s="119" t="s">
        <v>38968</v>
      </c>
      <c r="E2" s="109" t="s">
        <v>39021</v>
      </c>
      <c r="F2" s="121">
        <v>45983.943680555552</v>
      </c>
      <c r="G2" s="104">
        <f t="shared" ref="G2:G12" ca="1" si="0">IFERROR(NOW()-F2,"-")</f>
        <v>0.103069907410827</v>
      </c>
      <c r="H2" s="121">
        <v>45983.922696759262</v>
      </c>
      <c r="I2" s="119" t="str">
        <f>IFERROR(VLOOKUP(D2,DB!A:F,6,0),"")</f>
        <v>Generator-SG</v>
      </c>
      <c r="J2" s="119" t="str">
        <f>IFERROR(VLOOKUP(D2,DB!A:G,7,0),"")</f>
        <v>Vandalized</v>
      </c>
      <c r="K2" s="122" t="s">
        <v>39129</v>
      </c>
      <c r="L2" s="123" t="str">
        <f>IFERROR(VLOOKUP(D2,DB!A:I,9,0),"")</f>
        <v>Latis</v>
      </c>
    </row>
    <row r="3" spans="1:16382" ht="31.5" customHeight="1">
      <c r="A3" s="118" t="s">
        <v>39130</v>
      </c>
      <c r="B3" s="119" t="str">
        <f>IFERROR(VLOOKUP(D3,DB!A:K,11,0),"")</f>
        <v>R6</v>
      </c>
      <c r="C3" s="120">
        <v>1</v>
      </c>
      <c r="D3" s="119" t="s">
        <v>34762</v>
      </c>
      <c r="E3" s="109" t="s">
        <v>39021</v>
      </c>
      <c r="F3" s="121"/>
      <c r="G3" s="104">
        <f t="shared" ca="1" si="0"/>
        <v>45984.046750462963</v>
      </c>
      <c r="H3" s="121">
        <v>45983.993518518517</v>
      </c>
      <c r="I3" s="119" t="str">
        <f>IFERROR(VLOOKUP(D3,DB!A:F,6,0),"")</f>
        <v>SCECO</v>
      </c>
      <c r="J3" s="119" t="str">
        <f>IFERROR(VLOOKUP(D3,DB!A:G,7,0),"")</f>
        <v>Vandalized</v>
      </c>
      <c r="K3" s="122" t="s">
        <v>39131</v>
      </c>
      <c r="L3" s="123" t="str">
        <f>IFERROR(VLOOKUP(D3,DB!A:I,9,0),"")</f>
        <v>Latis</v>
      </c>
    </row>
    <row r="4" spans="1:16382" ht="31.5" customHeight="1">
      <c r="A4" s="118"/>
      <c r="B4" s="119" t="str">
        <f>IFERROR(VLOOKUP(D4,DB!A:K,11,0),"")</f>
        <v/>
      </c>
      <c r="C4" s="120"/>
      <c r="D4" s="119"/>
      <c r="E4" s="109"/>
      <c r="F4" s="121"/>
      <c r="G4" s="104">
        <f t="shared" ca="1" si="0"/>
        <v>45984.046750462963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45984.046750462963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45984.046750462963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45984.046750462963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45984.046750462963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45984.046750462963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45984.046750462963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45984.046750462963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45984.046750462963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ref="G13:G61" ca="1" si="1">IFERROR(NOW()-F13,"-")</f>
        <v>45984.046750462963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49"/>
      <c r="E14" s="109"/>
      <c r="F14" s="121"/>
      <c r="G14" s="104">
        <f t="shared" ca="1" si="1"/>
        <v>45984.046750462963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45984.046750462963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45984.046750462963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45984.046750462963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45984.046750462963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45984.046750462963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45984.046750462963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49"/>
      <c r="E21" s="109"/>
      <c r="F21" s="121"/>
      <c r="G21" s="104">
        <f t="shared" ca="1" si="1"/>
        <v>45984.046750462963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45984.046750462963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45984.046750462963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45984.046750462963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45984.046750462963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45984.046750462963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45984.046750462963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49"/>
      <c r="E28" s="109"/>
      <c r="F28" s="121"/>
      <c r="G28" s="104">
        <f t="shared" ca="1" si="1"/>
        <v>45984.046750462963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45984.046750462963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45984.046750462963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45984.046750462963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45984.046750462963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45984.046750462963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45984.046750462963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49"/>
      <c r="E35" s="109"/>
      <c r="F35" s="121"/>
      <c r="G35" s="104">
        <f t="shared" ca="1" si="1"/>
        <v>45984.046750462963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45984.046750462963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45984.046750462963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45984.046750462963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45984.046750462963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45984.046750462963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45984.046750462963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49"/>
      <c r="E42" s="109"/>
      <c r="F42" s="121"/>
      <c r="G42" s="104">
        <f t="shared" ca="1" si="1"/>
        <v>45984.046750462963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45984.046750462963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45984.046750462963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45984.046750462963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45984.046750462963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45984.046750462963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45984.046750462963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49"/>
      <c r="E49" s="109"/>
      <c r="F49" s="121"/>
      <c r="G49" s="104">
        <f t="shared" ca="1" si="1"/>
        <v>45984.046750462963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45984.046750462963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45984.046750462963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45984.046750462963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45984.046750462963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45984.046750462963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45984.046750462963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49"/>
      <c r="E56" s="109"/>
      <c r="F56" s="121"/>
      <c r="G56" s="104">
        <f t="shared" ca="1" si="1"/>
        <v>45984.046750462963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45984.046750462963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45984.046750462963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45984.046750462963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45984.046750462963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45984.046750462963</v>
      </c>
      <c r="H61" s="121"/>
      <c r="I61" s="119" t="str">
        <f>IFERROR(VLOOKUP(D61,DB!A:F,6,0),"")</f>
        <v/>
      </c>
      <c r="J61" s="119" t="str">
        <f>IFERROR(VLOOKUP(D61,DB!A:G,7,0),"")</f>
        <v/>
      </c>
      <c r="K61" s="122"/>
      <c r="L61" s="123"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2025-11-22T22:08:50Z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