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942" documentId="13_ncr:1_{F6CB121F-512D-4AA6-A0C1-0FB36C537598}" xr6:coauthVersionLast="47" xr6:coauthVersionMax="47" xr10:uidLastSave="{2366574F-A406-4975-A965-586FA698FDE9}"/>
  <bookViews>
    <workbookView xWindow="-109" yWindow="-109" windowWidth="26301" windowHeight="14169" firstSheet="5"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5" l="1"/>
  <c r="G7" i="5"/>
  <c r="I7" i="5"/>
  <c r="J7" i="5"/>
  <c r="L7" i="5"/>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 i="5"/>
  <c r="G4" i="5"/>
  <c r="I4" i="5"/>
  <c r="J4" i="5"/>
  <c r="L4" i="5"/>
  <c r="L3" i="1"/>
  <c r="L4" i="1"/>
  <c r="L5" i="1"/>
  <c r="L6" i="1"/>
  <c r="L7" i="1"/>
  <c r="L8" i="1"/>
  <c r="L9" i="1"/>
  <c r="L10" i="1"/>
  <c r="L11" i="1"/>
  <c r="L12" i="1"/>
  <c r="L13" i="1"/>
  <c r="L14" i="1"/>
  <c r="L15" i="1"/>
  <c r="L16" i="1"/>
  <c r="L17" i="1"/>
  <c r="J3" i="1"/>
  <c r="J4" i="1"/>
  <c r="J5" i="1"/>
  <c r="J6" i="1"/>
  <c r="J7" i="1"/>
  <c r="J8" i="1"/>
  <c r="J9" i="1"/>
  <c r="J10" i="1"/>
  <c r="J11" i="1"/>
  <c r="J12" i="1"/>
  <c r="J13" i="1"/>
  <c r="J14" i="1"/>
  <c r="J15" i="1"/>
  <c r="J16" i="1"/>
  <c r="J17" i="1"/>
  <c r="I3" i="1"/>
  <c r="I4" i="1"/>
  <c r="I5" i="1"/>
  <c r="I6" i="1"/>
  <c r="I7" i="1"/>
  <c r="I8" i="1"/>
  <c r="I9" i="1"/>
  <c r="I10" i="1"/>
  <c r="I11" i="1"/>
  <c r="I12" i="1"/>
  <c r="I13" i="1"/>
  <c r="I14" i="1"/>
  <c r="I15" i="1"/>
  <c r="I16" i="1"/>
  <c r="I17" i="1"/>
  <c r="G3" i="1"/>
  <c r="G4" i="1"/>
  <c r="G5" i="1"/>
  <c r="G6" i="1"/>
  <c r="G7" i="1"/>
  <c r="G8" i="1"/>
  <c r="G9" i="1"/>
  <c r="G10" i="1"/>
  <c r="G11" i="1"/>
  <c r="G12" i="1"/>
  <c r="G13" i="1"/>
  <c r="G14" i="1"/>
  <c r="G15" i="1"/>
  <c r="G16" i="1"/>
  <c r="G17" i="1"/>
  <c r="B3" i="1"/>
  <c r="B4" i="1"/>
  <c r="B5" i="1"/>
  <c r="B6" i="1"/>
  <c r="B7" i="1"/>
  <c r="B8" i="1"/>
  <c r="B9" i="1"/>
  <c r="B10" i="1"/>
  <c r="B11" i="1"/>
  <c r="B12" i="1"/>
  <c r="B13" i="1"/>
  <c r="B14" i="1"/>
  <c r="B15" i="1"/>
  <c r="B16" i="1"/>
  <c r="B17"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alcChain>
</file>

<file path=xl/sharedStrings.xml><?xml version="1.0" encoding="utf-8"?>
<sst xmlns="http://schemas.openxmlformats.org/spreadsheetml/2006/main" count="180302" uniqueCount="39132">
  <si>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</si>
  <si>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</si>
  <si>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</si>
  <si>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</si>
  <si>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</si>
  <si>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</si>
  <si>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</si>
  <si>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</si>
  <si>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</si>
  <si>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</si>
  <si>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</si>
  <si>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</si>
  <si>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</si>
  <si>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</si>
  <si>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</si>
  <si>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</si>
  <si>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</si>
  <si>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</si>
  <si>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</si>
  <si>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</si>
  <si>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</si>
  <si>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</si>
  <si>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</si>
  <si>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</si>
  <si>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</si>
  <si>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</si>
  <si>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</si>
  <si>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</si>
  <si>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</si>
  <si>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</si>
  <si>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</si>
  <si>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</si>
  <si>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</si>
  <si>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</si>
  <si>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</si>
  <si>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</si>
  <si>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</si>
  <si>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</si>
  <si>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</si>
  <si>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</si>
  <si>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</si>
  <si>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</si>
  <si>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</si>
  <si>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</si>
  <si>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</si>
  <si>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</si>
  <si>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</si>
  <si>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</si>
  <si>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</si>
  <si>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</si>
  <si>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</si>
  <si>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</si>
  <si>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</si>
  <si>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</si>
  <si>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</si>
  <si>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</si>
  <si>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</si>
  <si>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</si>
  <si>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</si>
  <si>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</si>
  <si>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</si>
  <si>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</si>
  <si>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</si>
  <si>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</si>
  <si>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</si>
  <si>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</si>
  <si>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</si>
  <si>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</si>
  <si>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</si>
  <si>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</si>
  <si>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</si>
  <si>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</si>
  <si>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</si>
  <si>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</si>
  <si>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</si>
  <si>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</si>
  <si>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</si>
  <si>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</si>
  <si>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</si>
  <si>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</si>
  <si>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</si>
  <si>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</si>
  <si>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</si>
  <si>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</si>
  <si>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</si>
  <si>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</si>
  <si>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</si>
  <si>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</si>
  <si>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</si>
  <si>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</si>
  <si>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</si>
  <si>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</si>
  <si>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</si>
  <si>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</si>
  <si>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</si>
  <si>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</si>
  <si>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</si>
  <si>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</si>
  <si>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</si>
  <si>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</si>
  <si>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</si>
  <si>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</si>
  <si>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</si>
  <si>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</si>
  <si>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</si>
  <si>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</si>
  <si>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</si>
  <si>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</si>
  <si>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</si>
  <si>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</si>
  <si>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</si>
  <si>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</si>
  <si>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</si>
  <si>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</si>
  <si>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</si>
  <si>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</si>
  <si>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</si>
  <si>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</si>
  <si>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</si>
  <si>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</si>
  <si>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</si>
  <si>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</si>
  <si>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</si>
  <si>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</si>
  <si>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</si>
  <si>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</si>
  <si>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</si>
  <si>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</si>
  <si>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</si>
  <si>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</si>
  <si>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</si>
  <si>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</si>
  <si>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</si>
  <si>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</si>
  <si>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</si>
  <si>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</si>
  <si>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</si>
  <si>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</si>
  <si>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</si>
  <si>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</si>
  <si>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</si>
  <si>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</si>
  <si>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</si>
  <si>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</si>
  <si>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</si>
  <si>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</si>
  <si>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</si>
  <si>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</si>
  <si>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</si>
  <si>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</si>
  <si>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</si>
  <si>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</si>
  <si>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</si>
  <si>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</si>
  <si>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</si>
  <si>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</si>
  <si>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</si>
  <si>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</si>
  <si>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</si>
  <si>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</si>
  <si>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</si>
  <si>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</si>
  <si>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</si>
  <si>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</si>
  <si>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</si>
  <si>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</si>
  <si>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</si>
  <si>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</si>
  <si>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</si>
  <si>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</si>
  <si>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</si>
  <si>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</si>
  <si>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</si>
  <si>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</si>
  <si>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</si>
  <si>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</si>
  <si>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</si>
  <si>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</si>
  <si>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</si>
  <si>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</si>
  <si>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</si>
  <si>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</si>
  <si>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</si>
  <si>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</si>
  <si>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</si>
  <si>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</si>
  <si>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</si>
  <si>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</si>
  <si>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</si>
  <si>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</si>
  <si>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</si>
  <si>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</si>
  <si>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</si>
  <si>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</si>
  <si>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</si>
  <si>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</si>
  <si>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</si>
  <si>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</si>
  <si>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</si>
  <si>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</si>
  <si>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</si>
  <si>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</si>
  <si>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</si>
  <si>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</si>
  <si>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</si>
  <si>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</si>
  <si>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</si>
  <si>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</si>
  <si>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</si>
  <si>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</si>
  <si>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</si>
  <si>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</si>
  <si>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</si>
  <si>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</si>
  <si>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</si>
  <si>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</si>
  <si>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</si>
  <si>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</si>
  <si>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</si>
  <si>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</si>
  <si>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</si>
  <si>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</si>
  <si>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</si>
  <si>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</si>
  <si>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</si>
  <si>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</si>
  <si>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</si>
  <si>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</si>
  <si>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</si>
  <si>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</si>
  <si>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</si>
  <si>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</si>
  <si>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</si>
  <si>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</si>
  <si>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</si>
  <si>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</si>
  <si>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</si>
  <si>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</si>
  <si>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</si>
  <si>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</si>
  <si>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</si>
  <si>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</si>
  <si>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</si>
  <si>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</si>
  <si>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</si>
  <si>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</si>
  <si>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</si>
  <si>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</si>
  <si>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</si>
  <si>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</si>
  <si>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</si>
  <si>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</si>
  <si>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</si>
  <si>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</si>
  <si>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</si>
  <si>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</si>
  <si>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</si>
  <si>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</si>
  <si>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</si>
  <si>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</si>
  <si>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</si>
  <si>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</si>
  <si>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</si>
  <si>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</si>
  <si>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</si>
  <si>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</si>
  <si>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</si>
  <si>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</si>
  <si>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</si>
  <si>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</si>
  <si>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</si>
  <si>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</si>
  <si>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</si>
  <si>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</si>
  <si>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</si>
  <si>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</si>
  <si>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</si>
  <si>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</si>
  <si>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</si>
  <si>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</si>
  <si>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</si>
  <si>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</si>
  <si>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</si>
  <si>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</si>
  <si>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</si>
  <si>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</si>
  <si>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</si>
  <si>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</si>
  <si>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</si>
  <si>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</si>
  <si>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</si>
  <si>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</si>
  <si>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</si>
  <si>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</si>
  <si>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</si>
  <si>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</si>
  <si>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</si>
  <si>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</si>
  <si>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</si>
  <si>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</si>
  <si>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</si>
  <si>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</si>
  <si>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</si>
  <si>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</si>
  <si>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</si>
  <si>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</si>
  <si>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</si>
  <si>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</si>
  <si>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</si>
  <si>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</si>
  <si>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</si>
  <si>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</si>
  <si>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</si>
  <si>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</si>
  <si>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</si>
  <si>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</si>
  <si>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</si>
  <si>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</si>
  <si>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</si>
  <si>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</si>
  <si>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</si>
  <si>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</si>
  <si>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</si>
  <si>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</si>
  <si>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</si>
  <si>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</si>
  <si>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</si>
  <si>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</si>
  <si>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</si>
  <si>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</si>
  <si>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</si>
  <si>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</si>
  <si>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</si>
  <si>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</si>
  <si>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</si>
  <si>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</si>
  <si>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</si>
  <si>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</si>
  <si>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</si>
  <si>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</si>
  <si>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</si>
  <si>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</si>
  <si>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</si>
  <si>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</si>
  <si>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</si>
  <si>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</si>
  <si>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</si>
  <si>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</si>
  <si>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</si>
  <si>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</si>
  <si>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</si>
  <si>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</si>
  <si>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</si>
  <si>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</si>
  <si>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</si>
  <si>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</si>
  <si>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</si>
  <si>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</si>
  <si>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</si>
  <si>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</si>
  <si>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</si>
  <si>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</si>
  <si>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</si>
  <si>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</si>
  <si>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</si>
  <si>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</si>
  <si>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</si>
  <si>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</si>
  <si>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</si>
  <si>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</si>
  <si>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</si>
  <si>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</si>
  <si>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</si>
  <si>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</si>
  <si>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</si>
  <si>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</si>
  <si>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</si>
  <si>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</si>
  <si>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</si>
  <si>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</si>
  <si>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</si>
  <si>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</si>
  <si>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</si>
  <si>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</si>
  <si>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</si>
  <si>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</si>
  <si>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</si>
  <si>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</si>
  <si>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</si>
  <si>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</si>
  <si>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</si>
  <si>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</si>
  <si>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</si>
  <si>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</si>
  <si>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</si>
  <si>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</si>
  <si>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</si>
  <si>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</si>
  <si>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</si>
  <si>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</si>
  <si>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</si>
  <si>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</si>
  <si>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</si>
  <si>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</si>
  <si>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</si>
  <si>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</si>
  <si>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</si>
  <si>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</si>
  <si>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</si>
  <si>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</si>
  <si>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</si>
  <si>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</si>
  <si>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</si>
  <si>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</si>
  <si>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</si>
  <si>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</si>
  <si>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</si>
  <si>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</si>
  <si>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</si>
  <si>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</si>
  <si>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</si>
  <si>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</si>
  <si>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</si>
  <si>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</si>
  <si>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</si>
  <si>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</si>
  <si>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</si>
  <si>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</si>
  <si>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</si>
  <si>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</si>
  <si>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</si>
  <si>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</si>
  <si>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</si>
  <si>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</si>
  <si>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</si>
  <si>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</si>
  <si>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</si>
  <si>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</si>
  <si>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</si>
  <si>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</si>
  <si>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</si>
  <si>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</si>
  <si>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</si>
  <si>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</si>
  <si>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</si>
  <si>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</si>
  <si>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</si>
  <si>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</si>
  <si>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</si>
  <si>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</si>
  <si>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</si>
  <si>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</si>
  <si>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</si>
  <si>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</si>
  <si>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</si>
  <si>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</si>
  <si>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</si>
  <si>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</si>
  <si>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</si>
  <si>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</si>
  <si>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</si>
  <si>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</si>
  <si>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</si>
  <si>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</si>
  <si>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</si>
  <si>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</si>
  <si>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</si>
  <si>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</si>
  <si>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</si>
  <si>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</si>
  <si>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</si>
  <si>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</si>
  <si>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</si>
  <si>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</si>
  <si>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</si>
  <si>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</si>
  <si>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</si>
  <si>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</si>
  <si>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</si>
  <si>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</si>
  <si>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</si>
  <si>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</si>
  <si>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</si>
  <si>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</si>
  <si>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</si>
  <si>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</si>
  <si>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</si>
  <si>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</si>
  <si>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</si>
  <si>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</si>
  <si>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</si>
  <si>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</si>
  <si>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</si>
  <si>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</si>
  <si>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</si>
  <si>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</si>
  <si>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</si>
  <si>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</si>
  <si>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</si>
  <si>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</si>
  <si>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</si>
  <si>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</si>
  <si>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</si>
  <si>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</si>
  <si>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</si>
  <si>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</si>
  <si>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</si>
  <si>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</si>
  <si>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</si>
  <si>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</si>
  <si>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</si>
  <si>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</si>
  <si>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</si>
  <si>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</si>
  <si>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</si>
  <si>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</si>
  <si>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</si>
  <si>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</si>
  <si>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</si>
  <si>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</si>
  <si>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</si>
  <si>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</si>
  <si>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</si>
  <si>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</si>
  <si>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</si>
  <si>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</si>
  <si>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</si>
  <si>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</si>
  <si>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</si>
  <si>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</si>
  <si>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</si>
  <si>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</si>
  <si>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</si>
  <si>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</si>
  <si>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</si>
  <si>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</si>
  <si>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</si>
  <si>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</si>
  <si>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</si>
  <si>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</si>
  <si>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</si>
  <si>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</si>
  <si>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</si>
  <si>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</si>
  <si>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</si>
  <si>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</si>
  <si>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</si>
  <si>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</si>
  <si>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</si>
  <si>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</si>
  <si>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</si>
  <si>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</si>
  <si>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</si>
  <si>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</si>
  <si>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</si>
  <si>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</si>
  <si>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</si>
  <si>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</si>
  <si>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</si>
  <si>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</si>
  <si>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</si>
  <si>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</si>
  <si>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</si>
  <si>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</si>
  <si>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</si>
  <si>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</si>
  <si>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</si>
  <si>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</si>
  <si>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</si>
  <si>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</si>
  <si>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</si>
  <si>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</si>
  <si>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</si>
  <si>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</si>
  <si>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</si>
  <si>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</si>
  <si>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</si>
  <si>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</si>
  <si>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</si>
  <si>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</si>
  <si>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</si>
  <si>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</si>
  <si>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</si>
  <si>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</si>
  <si>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</si>
  <si>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</si>
  <si>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</si>
  <si>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</si>
  <si>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</si>
  <si>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</si>
  <si>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</si>
  <si>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</si>
  <si>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</si>
  <si>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</si>
  <si>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</si>
  <si>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</si>
  <si>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</si>
  <si>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</si>
  <si>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</si>
  <si>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</si>
  <si>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</si>
  <si>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</si>
  <si>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</si>
  <si>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</si>
  <si>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</si>
  <si>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</si>
  <si>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</si>
  <si>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</si>
  <si>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</si>
  <si>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</si>
  <si>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</si>
  <si>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</si>
  <si>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</si>
  <si>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</si>
  <si>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</si>
  <si>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</si>
  <si>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</si>
  <si>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</si>
  <si>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</si>
  <si>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</si>
  <si>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</si>
  <si>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</si>
  <si>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</si>
  <si>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</si>
  <si>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</si>
  <si>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</si>
  <si>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</si>
  <si>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</si>
  <si>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</si>
  <si>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</si>
  <si>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</si>
  <si>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</si>
  <si>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</si>
  <si>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</si>
  <si>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</si>
  <si>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</si>
  <si>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</si>
  <si>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</si>
  <si>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</si>
  <si>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</si>
  <si>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</si>
  <si>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</si>
  <si>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</si>
  <si>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</si>
  <si>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</si>
  <si>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</si>
  <si>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</si>
  <si>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</si>
  <si>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</si>
  <si>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</si>
  <si>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</si>
  <si>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</si>
  <si>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</si>
  <si>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</si>
  <si>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</si>
  <si>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</si>
  <si>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</si>
  <si>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</si>
  <si>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</si>
  <si>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</si>
  <si>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</si>
  <si>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</si>
  <si>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</si>
  <si>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</si>
  <si>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</si>
  <si>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</si>
  <si>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</si>
  <si>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</si>
  <si>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</si>
  <si>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</si>
  <si>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</si>
  <si>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</si>
  <si>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</si>
  <si>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</si>
  <si>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</si>
  <si>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</si>
  <si>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</si>
  <si>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</si>
  <si>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</si>
  <si>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</si>
  <si>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</si>
  <si>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</si>
  <si>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</si>
  <si>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</si>
  <si>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</si>
  <si>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</si>
  <si>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</si>
  <si>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</si>
  <si>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</si>
  <si>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</si>
  <si>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</si>
  <si>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</si>
  <si>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</si>
  <si>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</si>
  <si>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</si>
  <si>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</si>
  <si>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</si>
  <si>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</si>
  <si>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</si>
  <si>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</si>
  <si>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</si>
  <si>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</si>
  <si>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</si>
  <si>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</si>
  <si>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</si>
  <si>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</si>
  <si>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</si>
  <si>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</si>
  <si>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</si>
  <si>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</si>
  <si>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</si>
  <si>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</si>
  <si>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</si>
  <si>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</si>
  <si>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</si>
  <si>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</si>
  <si>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</si>
  <si>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</si>
  <si>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</si>
  <si>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</si>
  <si>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</si>
  <si>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</si>
  <si>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</si>
  <si>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</si>
  <si>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</si>
  <si>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</si>
  <si>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</si>
  <si>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</si>
  <si>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</si>
  <si>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</si>
  <si>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</si>
  <si>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</si>
  <si>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</si>
  <si>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</si>
  <si>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</si>
  <si>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</si>
  <si>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</si>
  <si>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</si>
  <si>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</si>
  <si>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</si>
  <si>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</si>
  <si>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</si>
  <si>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</si>
  <si>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</si>
  <si>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</si>
  <si>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</si>
  <si>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</si>
  <si>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</si>
  <si>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</si>
  <si>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</si>
  <si>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</si>
  <si>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</si>
  <si>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</si>
  <si>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</si>
  <si>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</si>
  <si>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</si>
  <si>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</si>
  <si>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</si>
  <si>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</si>
  <si>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</si>
  <si>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</si>
  <si>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</si>
  <si>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</si>
  <si>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</si>
  <si>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</si>
  <si>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</si>
  <si>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</si>
  <si>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</si>
  <si>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</si>
  <si>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</si>
  <si>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</si>
  <si>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</si>
  <si>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</si>
  <si>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</si>
  <si>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</si>
  <si>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</si>
  <si>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</si>
  <si>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</si>
  <si>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</si>
  <si>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</si>
  <si>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</si>
  <si>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</si>
  <si>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</si>
  <si>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</si>
  <si>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</si>
  <si>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</si>
  <si>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</si>
  <si>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</si>
  <si>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</si>
  <si>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</si>
  <si>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</si>
  <si>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</si>
  <si>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</si>
  <si>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</si>
  <si>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</si>
  <si>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</si>
  <si>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</si>
  <si>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</si>
  <si>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</si>
  <si>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</si>
  <si>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</si>
  <si>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</si>
  <si>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</si>
  <si>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</si>
  <si>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</si>
  <si>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</si>
  <si>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</si>
  <si>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</si>
  <si>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</si>
  <si>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</si>
  <si>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</si>
  <si>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</si>
  <si>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</si>
  <si>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</si>
  <si>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</si>
  <si>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</si>
  <si>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</si>
  <si>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</si>
  <si>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</si>
  <si>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</si>
  <si>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</si>
  <si>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</si>
  <si>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</si>
  <si>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</si>
  <si>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</si>
  <si>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</si>
  <si>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</si>
  <si>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</si>
  <si>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</si>
  <si>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</si>
  <si>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</si>
  <si>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</si>
  <si>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</si>
  <si>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</si>
  <si>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</si>
  <si>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</si>
  <si>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</si>
  <si>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</si>
  <si>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</si>
  <si>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</si>
  <si>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</si>
  <si>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</si>
  <si>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</si>
  <si>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</si>
  <si>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</si>
  <si>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</si>
  <si>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</si>
  <si>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</si>
  <si>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</si>
  <si>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</si>
  <si>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</si>
  <si>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</si>
  <si>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</si>
  <si>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</si>
  <si>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</si>
  <si>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</si>
  <si>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</si>
  <si>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</si>
  <si>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</si>
  <si>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</si>
  <si>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</si>
  <si>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</si>
  <si>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</si>
  <si>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</si>
  <si>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</si>
  <si>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</si>
  <si>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</si>
  <si>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</si>
  <si>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</si>
  <si>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</si>
  <si>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</si>
  <si>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</si>
  <si>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</si>
  <si>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</si>
  <si>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</si>
  <si>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</si>
  <si>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</si>
  <si>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</si>
  <si>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</si>
  <si>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</si>
  <si>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</si>
  <si>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</si>
  <si>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</si>
  <si>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</si>
  <si>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</si>
  <si>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</si>
  <si>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</si>
  <si>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</si>
  <si>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</si>
  <si>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</si>
  <si>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</si>
  <si>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</si>
  <si>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</si>
  <si>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</si>
  <si>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</si>
  <si>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</si>
  <si>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</si>
  <si>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</si>
  <si>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</si>
  <si>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</si>
  <si>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</si>
  <si>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</si>
  <si>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</si>
  <si>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</si>
  <si>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</si>
  <si>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</si>
  <si>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</si>
  <si>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</si>
  <si>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</si>
  <si>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</si>
  <si>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</si>
  <si>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</si>
  <si>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</si>
  <si>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</si>
  <si>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</si>
  <si>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</si>
  <si>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</si>
  <si>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</si>
  <si>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</si>
  <si>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</si>
  <si>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</si>
  <si>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</si>
  <si>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</si>
  <si>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</si>
  <si>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</si>
  <si>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</si>
  <si>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</si>
  <si>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</si>
  <si>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</si>
  <si>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</si>
  <si>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</si>
  <si>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</si>
  <si>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</si>
  <si>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</si>
  <si>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</si>
  <si>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</si>
  <si>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</si>
  <si>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</si>
  <si>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</si>
  <si>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</si>
  <si>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</si>
  <si>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</si>
  <si>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</si>
  <si>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</si>
  <si>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</si>
  <si>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</si>
  <si>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</si>
  <si>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</si>
  <si>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</si>
  <si>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</si>
  <si>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</si>
  <si>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</si>
  <si>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</si>
  <si>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</si>
  <si>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</si>
  <si>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</si>
  <si>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</si>
  <si>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</si>
  <si>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</si>
  <si>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</si>
  <si>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</si>
  <si>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</si>
  <si>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</si>
  <si>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</si>
  <si>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</si>
  <si>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</si>
  <si>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</si>
  <si>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</si>
  <si>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</si>
  <si>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</si>
  <si>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</si>
  <si>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</si>
  <si>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</si>
  <si>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</si>
  <si>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</si>
  <si>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</si>
  <si>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</si>
  <si>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</si>
  <si>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</si>
  <si>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</si>
  <si>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</si>
  <si>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</si>
  <si>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</si>
  <si>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</si>
  <si>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</si>
  <si>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</si>
  <si>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</si>
  <si>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</si>
  <si>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</si>
  <si>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</si>
  <si>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</si>
  <si>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</si>
  <si>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</si>
  <si>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</si>
  <si>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</si>
  <si>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</si>
  <si>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</si>
  <si>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</si>
  <si>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</si>
  <si>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</si>
  <si>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</si>
  <si>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</si>
  <si>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</si>
  <si>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</si>
  <si>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</si>
  <si>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</si>
  <si>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</si>
  <si>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</si>
  <si>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</si>
  <si>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</si>
  <si>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</si>
  <si>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</si>
  <si>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</si>
  <si>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</si>
  <si>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</si>
  <si>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</si>
  <si>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</si>
  <si>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</si>
  <si>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</si>
  <si>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</si>
  <si>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</si>
  <si>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</si>
  <si>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</si>
  <si>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</si>
  <si>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</si>
  <si>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</si>
  <si>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</si>
  <si>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</si>
  <si>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</si>
  <si>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</si>
  <si>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</si>
  <si>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</si>
  <si>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</si>
  <si>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</si>
  <si>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</si>
  <si>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</si>
  <si>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</si>
  <si>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</si>
  <si>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</si>
  <si>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</si>
  <si>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</si>
  <si>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</si>
  <si>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</si>
  <si>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</si>
  <si>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</si>
  <si>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</si>
  <si>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</si>
  <si>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</si>
  <si>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</si>
  <si>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</si>
  <si>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</si>
  <si>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</si>
  <si>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</si>
  <si>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</si>
  <si>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</si>
  <si>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</si>
  <si>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</si>
  <si>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</si>
  <si>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</si>
  <si>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</si>
  <si>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</si>
  <si>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</si>
  <si>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</si>
  <si>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</si>
  <si>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</si>
  <si>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</si>
  <si>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</si>
  <si>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</si>
  <si>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</si>
  <si>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</si>
  <si>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</si>
  <si>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</si>
  <si>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</si>
  <si>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</si>
  <si>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</si>
  <si>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</si>
  <si>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</si>
  <si>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</si>
  <si>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</si>
  <si>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</si>
  <si>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</si>
  <si>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</si>
  <si>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</si>
  <si>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</si>
  <si>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</si>
  <si>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</si>
  <si>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</si>
  <si>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</si>
  <si>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</si>
  <si>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</si>
  <si>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</si>
  <si>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</si>
  <si>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</si>
  <si>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</si>
  <si>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</si>
  <si>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</si>
  <si>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</si>
  <si>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</si>
  <si>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</si>
  <si>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</si>
  <si>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</si>
  <si>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</si>
  <si>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</si>
  <si>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</si>
  <si>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</si>
  <si>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</si>
  <si>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</si>
  <si>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</si>
  <si>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</si>
  <si>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</si>
  <si>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</si>
  <si>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</si>
  <si>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</si>
  <si>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</si>
  <si>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</si>
  <si>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</si>
  <si>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</si>
  <si>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</si>
  <si>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</si>
  <si>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</si>
  <si>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</si>
  <si>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</si>
  <si>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</si>
  <si>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</si>
  <si>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</si>
  <si>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</si>
  <si>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</si>
  <si>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</si>
  <si>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</si>
  <si>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</si>
  <si>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</si>
  <si>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</si>
  <si>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</si>
  <si>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</si>
  <si>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</si>
  <si>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</si>
  <si>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</si>
  <si>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</si>
  <si>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</si>
  <si>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</si>
  <si>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</si>
  <si>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</si>
  <si>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</si>
  <si>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</si>
  <si>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</si>
  <si>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</si>
  <si>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</si>
  <si>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</si>
  <si>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</si>
  <si>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</si>
  <si>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</si>
  <si>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</si>
  <si>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</si>
  <si>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</si>
  <si>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</si>
  <si>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</si>
  <si>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</si>
  <si>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</si>
  <si>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</si>
  <si>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</si>
  <si>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</si>
  <si>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</si>
  <si>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</si>
  <si>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</si>
  <si>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</si>
  <si>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</si>
  <si>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</si>
  <si>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</si>
  <si>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</si>
  <si>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</si>
  <si>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</si>
  <si>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</si>
  <si>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</si>
  <si>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</si>
  <si>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</si>
  <si>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</si>
  <si>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</si>
  <si>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</si>
  <si>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</si>
  <si>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</si>
  <si>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</si>
  <si>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</si>
  <si>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</si>
  <si>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</si>
  <si>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</si>
  <si>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</si>
  <si>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</si>
  <si>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</si>
  <si>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</si>
  <si>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</si>
  <si>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</si>
  <si>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</si>
  <si>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</si>
  <si>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</si>
  <si>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</si>
  <si>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</si>
  <si>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</si>
  <si>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</si>
  <si>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</si>
  <si>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</si>
  <si>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</si>
  <si>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</si>
  <si>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</si>
  <si>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</si>
  <si>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</si>
  <si>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</si>
  <si>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</si>
  <si>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</si>
  <si>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</si>
  <si>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</si>
  <si>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</si>
  <si>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</si>
  <si>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</si>
  <si>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</si>
  <si>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</si>
  <si>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</si>
  <si>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</si>
  <si>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</si>
  <si>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</si>
  <si>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</si>
  <si>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</si>
  <si>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</si>
  <si>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</si>
  <si>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</si>
  <si>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</si>
  <si>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</si>
  <si>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</si>
  <si>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</si>
  <si>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</si>
  <si>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</si>
  <si>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</si>
  <si>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</si>
  <si>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</si>
  <si>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</si>
  <si>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</si>
  <si>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</si>
  <si>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</si>
  <si>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</si>
  <si>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</si>
  <si>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</si>
  <si>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</si>
  <si>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</si>
  <si>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</si>
  <si>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</si>
  <si>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</si>
  <si>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</si>
  <si>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</si>
  <si>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</si>
  <si>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</si>
  <si>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</si>
  <si>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</si>
  <si>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</si>
  <si>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</si>
  <si>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</si>
  <si>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</si>
  <si>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</si>
  <si>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</si>
  <si>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</si>
  <si>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</si>
  <si>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</si>
  <si>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</si>
  <si>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</si>
  <si>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</si>
  <si>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</si>
  <si>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</si>
  <si>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</si>
  <si>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</si>
  <si>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</si>
  <si>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</si>
  <si>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</si>
  <si>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</si>
  <si>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</si>
  <si>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</si>
  <si>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</si>
  <si>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</si>
  <si>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</si>
  <si>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</si>
  <si>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</si>
  <si>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</si>
  <si>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</si>
  <si>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</si>
  <si>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</si>
  <si>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</si>
  <si>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</si>
  <si>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</si>
  <si>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</si>
  <si>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</si>
  <si>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</si>
  <si>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</si>
  <si>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</si>
  <si>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</si>
  <si>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</si>
  <si>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</si>
  <si>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</si>
  <si>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</si>
  <si>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</si>
  <si>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</si>
  <si>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</si>
  <si>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</si>
  <si>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</si>
  <si>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</si>
  <si>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</si>
  <si>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</si>
  <si>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</si>
  <si>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</si>
  <si>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</si>
  <si>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</si>
  <si>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</si>
  <si>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</si>
  <si>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</si>
  <si>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</si>
  <si>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</si>
  <si>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</si>
  <si>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</si>
  <si>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</si>
  <si>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</si>
  <si>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</si>
  <si>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</si>
  <si>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</si>
  <si>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</si>
  <si>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</si>
  <si>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</si>
  <si>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</si>
  <si>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</si>
  <si>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</si>
  <si>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</si>
  <si>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</si>
  <si>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</si>
  <si>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</si>
  <si>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</si>
  <si>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</si>
  <si>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</si>
  <si>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</si>
  <si>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</si>
  <si>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</si>
  <si>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</si>
  <si>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</si>
  <si>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</si>
  <si>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</si>
  <si>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</si>
  <si>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</si>
  <si>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</si>
  <si>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</si>
  <si>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</si>
  <si>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</si>
  <si>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</si>
  <si>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</si>
  <si>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</si>
  <si>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</si>
  <si>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</si>
  <si>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</si>
  <si>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</si>
  <si>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</si>
  <si>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</si>
  <si>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</si>
  <si>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</si>
  <si>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</si>
  <si>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</si>
  <si>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</si>
  <si>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</si>
  <si>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</si>
  <si>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</si>
  <si>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</si>
  <si>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</si>
  <si>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</si>
  <si>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</si>
  <si>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</si>
  <si>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</si>
  <si>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</si>
  <si>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</si>
  <si>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</si>
  <si>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</si>
  <si>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</si>
  <si>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</si>
  <si>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</si>
  <si>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</si>
  <si>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</si>
  <si>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</si>
  <si>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</si>
  <si>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</si>
  <si>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</si>
  <si>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</si>
  <si>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</si>
  <si>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</si>
  <si>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</si>
  <si>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</si>
  <si>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</si>
  <si>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</si>
  <si>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</si>
  <si>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</si>
  <si>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</si>
  <si>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</si>
  <si>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</si>
  <si>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</si>
  <si>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</si>
  <si>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</si>
  <si>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</si>
  <si>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</si>
  <si>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</si>
  <si>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</si>
  <si>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</si>
  <si>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</si>
  <si>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</si>
  <si>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</si>
  <si>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</si>
  <si>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</si>
  <si>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</si>
  <si>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</si>
  <si>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</si>
  <si>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</si>
  <si>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</si>
  <si>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</si>
  <si>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</si>
  <si>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</si>
  <si>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</si>
  <si>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</si>
  <si>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</si>
  <si>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</si>
  <si>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</si>
  <si>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</si>
  <si>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</si>
  <si>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</si>
  <si>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</si>
  <si>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</si>
  <si>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</si>
  <si>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</si>
  <si>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</si>
  <si>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</si>
  <si>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</si>
  <si>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</si>
  <si>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</si>
  <si>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</si>
  <si>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</si>
  <si>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</si>
  <si>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</si>
  <si>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</si>
  <si>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</si>
  <si>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</si>
  <si>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</si>
  <si>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</si>
  <si>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</si>
  <si>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</si>
  <si>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</si>
  <si>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</si>
  <si>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</si>
  <si>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</si>
  <si>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</si>
  <si>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</si>
  <si>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</si>
  <si>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</si>
  <si>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</si>
  <si>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</si>
  <si>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</si>
  <si>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</si>
  <si>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</si>
  <si>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</si>
  <si>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</si>
  <si>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</si>
  <si>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</si>
  <si>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</si>
  <si>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</si>
  <si>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</si>
  <si>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</si>
  <si>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</si>
  <si>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</si>
  <si>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</si>
  <si>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</si>
  <si>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</si>
  <si>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</si>
  <si>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</si>
  <si>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</si>
  <si>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</si>
  <si>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</si>
  <si>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</si>
  <si>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</si>
  <si>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</si>
  <si>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</si>
  <si>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</si>
  <si>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</si>
  <si>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</si>
  <si>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</si>
  <si>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</si>
  <si>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</si>
  <si>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</si>
  <si>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</si>
  <si>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</si>
  <si>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</si>
  <si>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</si>
  <si>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</si>
  <si>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</si>
  <si>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</si>
  <si>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</si>
  <si>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</si>
  <si>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</si>
  <si>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</si>
  <si>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</si>
  <si>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</si>
  <si>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</si>
  <si>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</si>
  <si>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</si>
  <si>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</si>
  <si>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</si>
  <si>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</si>
  <si>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</si>
  <si>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</si>
  <si>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</si>
  <si>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</si>
  <si>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</si>
  <si>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</si>
  <si>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</si>
  <si>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</si>
  <si>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</si>
  <si>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</si>
  <si>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</si>
  <si>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</si>
  <si>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</si>
  <si>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</si>
  <si>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</si>
  <si>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</si>
  <si>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</si>
  <si>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</si>
  <si>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</si>
  <si>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</si>
  <si>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</si>
  <si>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</si>
  <si>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</si>
  <si>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</si>
  <si>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</si>
  <si>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</si>
  <si>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</si>
  <si>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</si>
  <si>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</si>
  <si>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</si>
  <si>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</si>
  <si>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</si>
  <si>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</si>
  <si>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</si>
  <si>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</si>
  <si>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</si>
  <si>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</si>
  <si>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</si>
  <si>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</si>
  <si>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</si>
  <si>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</si>
  <si>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</si>
  <si>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</si>
  <si>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</si>
  <si>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</si>
  <si>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</si>
  <si>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</si>
  <si>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</si>
  <si>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</si>
  <si>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</si>
  <si>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</si>
  <si>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</si>
  <si>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</si>
  <si>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</si>
  <si>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</si>
  <si>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</si>
  <si>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</si>
  <si>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</si>
  <si>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</si>
  <si>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</si>
  <si>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</si>
  <si>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</si>
  <si>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</si>
  <si>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</si>
  <si>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</si>
  <si>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</si>
  <si>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</si>
  <si>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</si>
  <si>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</si>
  <si>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</si>
  <si>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</si>
  <si>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</si>
  <si>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</si>
  <si>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</si>
  <si>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</si>
  <si>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</si>
  <si>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</si>
  <si>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</si>
  <si>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</si>
  <si>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</si>
  <si>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</si>
  <si>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</si>
  <si>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</si>
  <si>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</si>
  <si>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</si>
  <si>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</si>
  <si>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</si>
  <si>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</si>
  <si>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</si>
  <si>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</si>
  <si>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</si>
  <si>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</si>
  <si>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</si>
  <si>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</si>
  <si>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</si>
  <si>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</si>
  <si>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</si>
  <si>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</si>
  <si>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</si>
  <si>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</si>
  <si>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</si>
  <si>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</si>
  <si>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</si>
  <si>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</si>
  <si>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</si>
  <si>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</si>
  <si>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</si>
  <si>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</si>
  <si>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</si>
  <si>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</si>
  <si>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</si>
  <si>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</si>
  <si>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</si>
  <si>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</si>
  <si>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</si>
  <si>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</si>
  <si>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</si>
  <si>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</si>
  <si>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</si>
  <si>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</si>
  <si>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</si>
  <si>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</si>
  <si>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</si>
  <si>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</si>
  <si>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</si>
  <si>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</si>
  <si>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</si>
  <si>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</si>
  <si>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</si>
  <si>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</si>
  <si>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</si>
  <si>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</si>
  <si>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</si>
  <si>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</si>
  <si>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</si>
  <si>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</si>
  <si>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</si>
  <si>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</si>
  <si>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</si>
  <si>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</si>
  <si>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</si>
  <si>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</si>
  <si>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</si>
  <si>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</si>
  <si>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</si>
  <si>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</si>
  <si>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</si>
  <si>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</si>
  <si>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</si>
  <si>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</si>
  <si>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</si>
  <si>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</si>
  <si>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</si>
  <si>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</si>
  <si>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</si>
  <si>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</si>
  <si>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</si>
  <si>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</si>
  <si>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</si>
  <si>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</si>
  <si>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</si>
  <si>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</si>
  <si>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</si>
  <si>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</si>
  <si>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</si>
  <si>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</si>
  <si>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</si>
  <si>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</si>
  <si>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</si>
  <si>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</si>
  <si>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</si>
  <si>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</si>
  <si>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</si>
  <si>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</si>
  <si>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</si>
  <si>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</si>
  <si>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</si>
  <si>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</si>
  <si>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</si>
  <si>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</si>
  <si>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</si>
  <si>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</si>
  <si>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</si>
  <si>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</si>
  <si>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</si>
  <si>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</si>
  <si>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</si>
  <si>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</si>
  <si>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</si>
  <si>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</si>
  <si>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</si>
  <si>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</si>
  <si>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</si>
  <si>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</si>
  <si>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</si>
  <si>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</si>
  <si>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</si>
  <si>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</si>
  <si>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</si>
  <si>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</si>
  <si>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</si>
  <si>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</si>
  <si>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</si>
  <si>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</si>
  <si>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</si>
  <si>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</si>
  <si>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</si>
  <si>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</si>
  <si>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</si>
  <si>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</si>
  <si>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</si>
  <si>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</si>
  <si>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</si>
  <si>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</si>
  <si>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</si>
  <si>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</si>
  <si>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</si>
  <si>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</si>
  <si>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</si>
  <si>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</si>
  <si>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</si>
  <si>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</si>
  <si>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</si>
  <si>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</si>
  <si>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</si>
  <si>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</si>
  <si>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</si>
  <si>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</si>
  <si>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</si>
  <si>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</si>
  <si>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</si>
  <si>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</si>
  <si>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</si>
  <si>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</si>
  <si>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</si>
  <si>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</si>
  <si>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</si>
  <si>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</si>
  <si>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</si>
  <si>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</si>
  <si>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</si>
  <si>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</si>
  <si>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</si>
  <si>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</si>
  <si>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</si>
  <si>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</si>
  <si>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</si>
  <si>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</si>
  <si>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</si>
  <si>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</si>
  <si>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</si>
  <si>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</si>
  <si>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</si>
  <si>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</si>
  <si>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</si>
  <si>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</si>
  <si>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</si>
  <si>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</si>
  <si>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</si>
  <si>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</si>
  <si>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</si>
  <si>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</si>
  <si>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</si>
  <si>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</si>
  <si>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</si>
  <si>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</si>
  <si>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</si>
  <si>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</si>
  <si>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</si>
  <si>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</si>
  <si>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</si>
  <si>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</si>
  <si>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</si>
  <si>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</si>
  <si>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</si>
  <si>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</si>
  <si>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</si>
  <si>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</si>
  <si>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</si>
  <si>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</si>
  <si>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</si>
  <si>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</si>
  <si>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</si>
  <si>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</si>
  <si>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</si>
  <si>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</si>
  <si>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</si>
  <si>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</si>
  <si>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</si>
  <si>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</si>
  <si>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</si>
  <si>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</si>
  <si>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</si>
  <si>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</si>
  <si>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</si>
  <si>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</si>
  <si>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</si>
  <si>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</si>
  <si>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</si>
  <si>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</si>
  <si>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</si>
  <si>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</si>
  <si>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</si>
  <si>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</si>
  <si>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</si>
  <si>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</si>
  <si>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</si>
  <si>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</si>
  <si>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</si>
  <si>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</si>
  <si>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</si>
  <si>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</si>
  <si>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</si>
  <si>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</si>
  <si>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</si>
  <si>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</si>
  <si>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</si>
  <si>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</si>
  <si>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</si>
  <si>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</si>
  <si>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</si>
  <si>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</si>
  <si>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</si>
  <si>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</si>
  <si>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</si>
  <si>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</si>
  <si>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</si>
  <si>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</si>
  <si>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</si>
  <si>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</si>
  <si>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</si>
  <si>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</si>
  <si>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</si>
  <si>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</si>
  <si>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</si>
  <si>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</si>
  <si>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</si>
  <si>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</si>
  <si>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</si>
  <si>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</si>
  <si>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</si>
  <si>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</si>
  <si>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</si>
  <si>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</si>
  <si>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</si>
  <si>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</si>
  <si>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</si>
  <si>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</si>
  <si>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</si>
  <si>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</si>
  <si>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</si>
  <si>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</si>
  <si>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</si>
  <si>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</si>
  <si>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</si>
  <si>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</si>
  <si>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</si>
  <si>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</si>
  <si>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</si>
  <si>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</si>
  <si>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</si>
  <si>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</si>
  <si>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</si>
  <si>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</si>
  <si>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</si>
  <si>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</si>
  <si>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</si>
  <si>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</si>
  <si>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</si>
  <si>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</si>
  <si>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</si>
  <si>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</si>
  <si>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</si>
  <si>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</si>
  <si>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</si>
  <si>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</si>
  <si>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</si>
  <si>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</si>
  <si>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</si>
  <si>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</si>
  <si>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</si>
  <si>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</si>
  <si>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</si>
  <si>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</si>
  <si>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</si>
  <si>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</si>
  <si>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</si>
  <si>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</si>
  <si>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</si>
  <si>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</si>
  <si>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</si>
  <si>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</si>
  <si>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</si>
  <si>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</si>
  <si>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</si>
  <si>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</si>
  <si>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</si>
  <si>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</si>
  <si>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</si>
  <si>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</si>
  <si>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</si>
  <si>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</si>
  <si>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</si>
  <si>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</si>
  <si>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</si>
  <si>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</si>
  <si>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</si>
  <si>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</si>
  <si>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</si>
  <si>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</si>
  <si>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</si>
  <si>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</si>
  <si>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</si>
  <si>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</si>
  <si>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</si>
  <si>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</si>
  <si>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</si>
  <si>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</si>
  <si>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</si>
  <si>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</si>
  <si>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</si>
  <si>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</si>
  <si>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</si>
  <si>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</si>
  <si>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</si>
  <si>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</si>
  <si>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</si>
  <si>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</si>
  <si>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</si>
  <si>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</si>
  <si>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</si>
  <si>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</si>
  <si>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</si>
  <si>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</si>
  <si>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</si>
  <si>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</si>
  <si>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</si>
  <si>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</si>
  <si>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</si>
  <si>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</si>
  <si>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</si>
  <si>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</si>
  <si>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</si>
  <si>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</si>
  <si>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</si>
  <si>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</si>
  <si>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</si>
  <si>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</si>
  <si>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</si>
  <si>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</si>
  <si>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</si>
  <si>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</si>
  <si>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</si>
  <si>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</si>
  <si>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</si>
  <si>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</si>
  <si>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</si>
  <si>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</si>
  <si>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</si>
  <si>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</si>
  <si>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</si>
  <si>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</si>
  <si>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</si>
  <si>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</si>
  <si>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</si>
  <si>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</si>
  <si>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</si>
  <si>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</si>
  <si>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</si>
  <si>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</si>
  <si>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</si>
  <si>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</si>
  <si>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</si>
  <si>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</si>
  <si>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</si>
  <si>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</si>
  <si>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</si>
  <si>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</si>
  <si>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</si>
  <si>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</si>
  <si>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</si>
  <si>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</si>
  <si>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</si>
  <si>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</si>
  <si>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</si>
  <si>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</si>
  <si>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</si>
  <si>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</si>
  <si>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</si>
  <si>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</si>
  <si>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</si>
  <si>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</si>
  <si>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</si>
  <si>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</si>
  <si>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</si>
  <si>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</si>
  <si>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</si>
  <si>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</si>
  <si>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</si>
  <si>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</si>
  <si>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</si>
  <si>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</si>
  <si>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</si>
  <si>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</si>
  <si>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</si>
  <si>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</si>
  <si>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</si>
  <si>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</si>
  <si>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</si>
  <si>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</si>
  <si>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</si>
  <si>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</si>
  <si>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</si>
  <si>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</si>
  <si>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</si>
  <si>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</si>
  <si>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</si>
  <si>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</si>
  <si>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</si>
  <si>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</si>
  <si>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</si>
  <si>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</si>
  <si>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</si>
  <si>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</si>
  <si>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</si>
  <si>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</si>
  <si>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</si>
  <si>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</si>
  <si>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</si>
  <si>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</si>
  <si>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</si>
  <si>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</si>
  <si>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</si>
  <si>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</si>
  <si>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</si>
  <si>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</si>
  <si>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</si>
  <si>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</si>
  <si>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</si>
  <si>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</si>
  <si>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</si>
  <si>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</si>
  <si>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</si>
  <si>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</si>
  <si>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</si>
  <si>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</si>
  <si>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</si>
  <si>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</si>
  <si>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</si>
  <si>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</si>
  <si>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</si>
  <si>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</si>
  <si>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</si>
  <si>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</si>
  <si>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</si>
  <si>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</si>
  <si>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</si>
  <si>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</si>
  <si>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</si>
  <si>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</si>
  <si>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</si>
  <si>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</si>
  <si>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</si>
  <si>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</si>
  <si>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</si>
  <si>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</si>
  <si>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</si>
  <si>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</si>
  <si>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</si>
  <si>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</si>
  <si>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</si>
  <si>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</si>
  <si>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</si>
  <si>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</si>
  <si>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</si>
  <si>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</si>
  <si>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</si>
  <si>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</si>
  <si>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</si>
  <si>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</si>
  <si>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</si>
  <si>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</si>
  <si>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</si>
  <si>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</si>
  <si>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</si>
  <si>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</si>
  <si>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</si>
  <si>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</si>
  <si>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</si>
  <si>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</si>
  <si>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</si>
  <si>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</si>
  <si>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</si>
  <si>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</si>
  <si>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</si>
  <si>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</si>
  <si>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</si>
  <si>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</si>
  <si>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</si>
  <si>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</si>
  <si>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</si>
  <si>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</si>
  <si>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</si>
  <si>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</si>
  <si>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</si>
  <si>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</si>
  <si>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</si>
  <si>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</si>
  <si>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</si>
  <si>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</si>
  <si>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</si>
  <si>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</si>
  <si>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</si>
  <si>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</si>
  <si>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</si>
  <si>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</si>
  <si>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</si>
  <si>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</si>
  <si>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</si>
  <si>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</si>
  <si>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</si>
  <si>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</si>
  <si>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</si>
  <si>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</si>
  <si>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</si>
  <si>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</si>
  <si>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</si>
  <si>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</si>
  <si>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</si>
  <si>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</si>
  <si>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</si>
  <si>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</si>
  <si>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</si>
  <si>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</si>
  <si>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</si>
  <si>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</si>
  <si>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</si>
  <si>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</si>
  <si>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</si>
  <si>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</si>
  <si>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</si>
  <si>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</si>
  <si>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</si>
  <si>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</si>
  <si>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</si>
  <si>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</si>
  <si>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</si>
  <si>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</si>
  <si>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</si>
  <si>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</si>
  <si>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</si>
  <si>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</si>
  <si>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</si>
  <si>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</si>
  <si>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</si>
  <si>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</si>
  <si>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</si>
  <si>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</si>
  <si>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</si>
  <si>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</si>
  <si>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</si>
  <si>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</si>
  <si>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</si>
  <si>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</si>
  <si>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</si>
  <si>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</si>
  <si>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</si>
  <si>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</si>
  <si>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</si>
  <si>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</si>
  <si>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</si>
  <si>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</si>
  <si>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</si>
  <si>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</si>
  <si>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</si>
  <si>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</si>
  <si>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</si>
  <si>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</si>
  <si>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</si>
  <si>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</si>
  <si>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</si>
  <si>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</si>
  <si>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</si>
  <si>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</si>
  <si>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</si>
  <si>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</si>
  <si>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</si>
  <si>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</si>
  <si>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</si>
  <si>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</si>
  <si>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</si>
  <si>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</si>
  <si>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</si>
  <si>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</si>
  <si>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</si>
  <si>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</si>
  <si>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</si>
  <si>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</si>
  <si>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</si>
  <si>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</si>
  <si>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</si>
  <si>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</si>
  <si>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</si>
  <si>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</si>
  <si>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</si>
  <si>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</si>
  <si>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</si>
  <si>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</si>
  <si>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</si>
  <si>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</si>
  <si>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</si>
  <si>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</si>
  <si>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</si>
  <si>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</si>
  <si>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</si>
  <si>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</si>
  <si>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</si>
  <si>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</si>
  <si>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</si>
  <si>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</si>
  <si>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</si>
  <si>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</si>
  <si>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</si>
  <si>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</si>
  <si>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</si>
  <si>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</si>
  <si>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</si>
  <si>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</si>
  <si>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</si>
  <si>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</si>
  <si>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</si>
  <si>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</si>
  <si>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</si>
  <si>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</si>
  <si>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</si>
  <si>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</si>
  <si>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</si>
  <si>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</si>
  <si>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</si>
  <si>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</si>
  <si>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</si>
  <si>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</si>
  <si>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</si>
  <si>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</si>
  <si>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</si>
  <si>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</si>
  <si>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</si>
  <si>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</si>
  <si>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</si>
  <si>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</si>
  <si>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</si>
  <si>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</si>
  <si>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</si>
  <si>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</si>
  <si>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</si>
  <si>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</si>
  <si>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</si>
  <si>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</si>
  <si>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</si>
  <si>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</si>
  <si>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</si>
  <si>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</si>
  <si>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</si>
  <si>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</si>
  <si>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</si>
  <si>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</si>
  <si>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</si>
  <si>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</si>
  <si>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</si>
  <si>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</si>
  <si>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</si>
  <si>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</si>
  <si>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</si>
  <si>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</si>
  <si>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</si>
  <si>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</si>
  <si>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</si>
  <si>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</si>
  <si>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</si>
  <si>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</si>
  <si>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</si>
  <si>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</si>
  <si>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</si>
  <si>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</si>
  <si>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</si>
  <si>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</si>
  <si>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</si>
  <si>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</si>
  <si>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</si>
  <si>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</si>
  <si>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</si>
  <si>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</si>
  <si>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</si>
  <si>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</si>
  <si>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</si>
  <si>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</si>
  <si>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</si>
  <si>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</si>
  <si>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</si>
  <si>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</si>
  <si>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</si>
  <si>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</si>
  <si>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</si>
  <si>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</si>
  <si>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</si>
  <si>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</si>
  <si>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</si>
  <si>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</si>
  <si>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</si>
  <si>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</si>
  <si>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</si>
  <si>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</si>
  <si>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</si>
  <si>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</si>
  <si>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</si>
  <si>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</si>
  <si>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</si>
  <si>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</si>
  <si>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</si>
  <si>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</si>
  <si>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</si>
  <si>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</si>
  <si>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</si>
  <si>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</si>
  <si>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</si>
  <si>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</si>
  <si>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</si>
  <si>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</si>
  <si>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</si>
  <si>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</si>
  <si>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</si>
  <si>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</si>
  <si>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</si>
  <si>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</si>
  <si>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</si>
  <si>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</si>
  <si>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</si>
  <si>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</si>
  <si>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</si>
  <si>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</si>
  <si>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</si>
  <si>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</si>
  <si>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</si>
  <si>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</si>
  <si>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</si>
  <si>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</si>
  <si>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</si>
  <si>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</si>
  <si>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</si>
  <si>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</si>
  <si>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</si>
  <si>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</si>
  <si>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</si>
  <si>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</si>
  <si>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</si>
  <si>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</si>
  <si>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</si>
  <si>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</si>
  <si>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</si>
  <si>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</si>
  <si>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</si>
  <si>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</si>
  <si>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</si>
  <si>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</si>
  <si>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</si>
  <si>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</si>
  <si>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</si>
  <si>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</si>
  <si>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</si>
  <si>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</si>
  <si>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</si>
  <si>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</si>
  <si>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</si>
  <si>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</si>
  <si>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</si>
  <si>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</si>
  <si>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</si>
  <si>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</si>
  <si>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</si>
  <si>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</si>
  <si>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</si>
  <si>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</si>
  <si>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</si>
  <si>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</si>
  <si>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</si>
  <si>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</si>
  <si>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</si>
  <si>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</si>
  <si>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</si>
  <si>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</si>
  <si>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</si>
  <si>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</si>
  <si>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</si>
  <si>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</si>
  <si>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</si>
  <si>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</si>
  <si>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</si>
  <si>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</si>
  <si>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</si>
  <si>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</si>
  <si>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</si>
  <si>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</si>
  <si>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</si>
  <si>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</si>
  <si>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</si>
  <si>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</si>
  <si>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</si>
  <si>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</si>
  <si>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</si>
  <si>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</si>
  <si>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</si>
  <si>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</si>
  <si>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</si>
  <si>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</si>
  <si>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</si>
  <si>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</si>
  <si>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</si>
  <si>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</si>
  <si>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</si>
  <si>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</si>
  <si>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</si>
  <si>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</si>
  <si>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</si>
  <si>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</si>
  <si>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</si>
  <si>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</si>
  <si>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</si>
  <si>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</si>
  <si>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</si>
  <si>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</si>
  <si>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</si>
  <si>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</si>
  <si>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</si>
  <si>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</si>
  <si>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</si>
  <si>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</si>
  <si>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</si>
  <si>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</si>
  <si>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</si>
  <si>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</si>
  <si>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</si>
  <si>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</si>
  <si>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</si>
  <si>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</si>
  <si>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</si>
  <si>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</si>
  <si>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</si>
  <si>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</si>
  <si>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</si>
  <si>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</si>
  <si>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</si>
  <si>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</si>
  <si>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</si>
  <si>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</si>
  <si>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</si>
  <si>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</si>
  <si>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</si>
  <si>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</si>
  <si>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</si>
  <si>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</si>
  <si>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</si>
  <si>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</si>
  <si>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</si>
  <si>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</si>
  <si>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</si>
  <si>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</si>
  <si>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</si>
  <si>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</si>
  <si>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</si>
  <si>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</si>
  <si>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</si>
  <si>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</si>
  <si>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</si>
  <si>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</si>
  <si>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</si>
  <si>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</si>
  <si>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</si>
  <si>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</si>
  <si>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</si>
  <si>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</si>
  <si>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</si>
  <si>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</si>
  <si>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</si>
  <si>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</si>
  <si>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</si>
  <si>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</si>
  <si>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</si>
  <si>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</si>
  <si>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</si>
  <si>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</si>
  <si>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</si>
  <si>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</si>
  <si>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</si>
  <si>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</si>
  <si>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</si>
  <si>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</si>
  <si>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</si>
  <si>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</si>
  <si>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</si>
  <si>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</si>
  <si>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</si>
  <si>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</si>
  <si>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</si>
  <si>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</si>
  <si>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</si>
  <si>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</si>
  <si>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</si>
  <si>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</si>
  <si>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</si>
  <si>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</si>
  <si>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</si>
  <si>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</si>
  <si>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</si>
  <si>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</si>
  <si>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</si>
  <si>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</si>
  <si>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</si>
  <si>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</si>
  <si>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</si>
  <si>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</si>
  <si>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</si>
  <si>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</si>
  <si>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</si>
  <si>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</si>
  <si>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</si>
  <si>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</si>
  <si>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</si>
  <si>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</si>
  <si>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</si>
  <si>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</si>
  <si>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</si>
  <si>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</si>
  <si>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</si>
  <si>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</si>
  <si>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</si>
  <si>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</si>
  <si>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</si>
  <si>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</si>
  <si>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</si>
  <si>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</si>
  <si>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</si>
  <si>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</si>
  <si>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</si>
  <si>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</si>
  <si>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</si>
  <si>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</si>
  <si>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</si>
  <si>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</si>
  <si>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</si>
  <si>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</si>
  <si>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</si>
  <si>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</si>
  <si>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</si>
  <si>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</si>
  <si>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</si>
  <si>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</si>
  <si>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</si>
  <si>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</si>
  <si>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</si>
  <si>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</si>
  <si>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</si>
  <si>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</si>
  <si>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</si>
  <si>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</si>
  <si>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</si>
  <si>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</si>
  <si>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</si>
  <si>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</si>
  <si>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</si>
  <si>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</si>
  <si>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</si>
  <si>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</si>
  <si>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</si>
  <si>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</si>
  <si>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</si>
  <si>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</si>
  <si>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</si>
  <si>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</si>
  <si>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</si>
  <si>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</si>
  <si>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</si>
  <si>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</si>
  <si>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</si>
  <si>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</si>
  <si>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</si>
  <si>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</si>
  <si>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</si>
  <si>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</si>
  <si>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</si>
  <si>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</si>
  <si>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</si>
  <si>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</si>
  <si>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</si>
  <si>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</si>
  <si>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</si>
  <si>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</si>
  <si>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</si>
  <si>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</si>
  <si>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</si>
  <si>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</si>
  <si>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</si>
  <si>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</si>
  <si>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</si>
  <si>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</si>
  <si>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</si>
  <si>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</si>
  <si>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</si>
  <si>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</si>
  <si>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</si>
  <si>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</si>
  <si>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</si>
  <si>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</si>
  <si>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</si>
  <si>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</si>
  <si>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</si>
  <si>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</si>
  <si>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</si>
  <si>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</si>
  <si>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</si>
  <si>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</si>
  <si>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</si>
  <si>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</si>
  <si>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</si>
  <si>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</si>
  <si>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</si>
  <si>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</si>
  <si>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</si>
  <si>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</si>
  <si>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</si>
  <si>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</si>
  <si>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</si>
  <si>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</si>
  <si>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</si>
  <si>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</si>
  <si>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</si>
  <si>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</si>
  <si>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</si>
  <si>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</si>
  <si>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</si>
  <si>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</si>
  <si>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</si>
  <si>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</si>
  <si>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</si>
  <si>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</si>
  <si>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</si>
  <si>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</si>
  <si>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</si>
  <si>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</si>
  <si>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</si>
  <si>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</si>
  <si>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</si>
  <si>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</si>
  <si>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</si>
  <si>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</si>
  <si>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</si>
  <si>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</si>
  <si>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</si>
  <si>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</si>
  <si>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</si>
  <si>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</si>
  <si>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</si>
  <si>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</si>
  <si>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</si>
  <si>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</si>
  <si>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</si>
  <si>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</si>
  <si>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</si>
  <si>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</si>
  <si>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</si>
  <si>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</si>
  <si>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</si>
  <si>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</si>
  <si>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</si>
  <si>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</si>
  <si>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</si>
  <si>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</si>
  <si>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</si>
  <si>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</si>
  <si>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</si>
  <si>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</si>
  <si>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</si>
  <si>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</si>
  <si>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</si>
  <si>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</si>
  <si>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</si>
  <si>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</si>
  <si>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</si>
  <si>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</si>
  <si>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</si>
  <si>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</si>
  <si>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</si>
  <si>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</si>
  <si>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</si>
  <si>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</si>
  <si>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</si>
  <si>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</si>
  <si>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</si>
  <si>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</si>
  <si>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</si>
  <si>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</si>
  <si>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</si>
  <si>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</si>
  <si>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</si>
  <si>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</si>
  <si>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</si>
  <si>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</si>
  <si>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</si>
  <si>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</si>
  <si>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</si>
  <si>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</si>
  <si>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</si>
  <si>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</si>
  <si>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</si>
  <si>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</si>
  <si>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</si>
  <si>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</si>
  <si>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</si>
  <si>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</si>
  <si>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</si>
  <si>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</si>
  <si>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</si>
  <si>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</si>
  <si>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</si>
  <si>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</si>
  <si>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</si>
  <si>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</si>
  <si>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</si>
  <si>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</si>
  <si>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</si>
  <si>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</si>
  <si>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</si>
  <si>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</si>
  <si>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</si>
  <si>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</si>
  <si>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</si>
  <si>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</si>
  <si>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</si>
  <si>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</si>
  <si>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</si>
  <si>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</si>
  <si>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</si>
  <si>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</si>
  <si>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</si>
  <si>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</si>
  <si>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</si>
  <si>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</si>
  <si>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</si>
  <si>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</si>
  <si>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</si>
  <si>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</si>
  <si>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</si>
  <si>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</si>
  <si>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</si>
  <si>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</si>
  <si>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</si>
  <si>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</si>
  <si>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</si>
  <si>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</si>
  <si>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</si>
  <si>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</si>
  <si>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</si>
  <si>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</si>
  <si>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</si>
  <si>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</si>
  <si>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</si>
  <si>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</si>
  <si>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</si>
  <si>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</si>
  <si>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</si>
  <si>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</si>
  <si>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</si>
  <si>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</si>
  <si>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</si>
  <si>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</si>
  <si>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</si>
  <si>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</si>
  <si>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</si>
  <si>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</si>
  <si>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</si>
  <si>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</si>
  <si>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</si>
  <si>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</si>
  <si>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</si>
  <si>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</si>
  <si>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</si>
  <si>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</si>
  <si>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</si>
  <si>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</si>
  <si>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</si>
  <si>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</si>
  <si>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</si>
  <si>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</si>
  <si>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</si>
  <si>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</si>
  <si>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</si>
  <si>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</si>
  <si>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</si>
  <si>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</si>
  <si>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</si>
  <si>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</si>
  <si>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</si>
  <si>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</si>
  <si>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</si>
  <si>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</si>
  <si>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</si>
  <si>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</si>
  <si>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</si>
  <si>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</si>
  <si>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</si>
  <si>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</si>
  <si>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</si>
  <si>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</si>
  <si>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</si>
  <si>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</si>
  <si>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</si>
  <si>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</si>
  <si>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</si>
  <si>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</si>
  <si>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</si>
  <si>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</si>
  <si>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</si>
  <si>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</si>
  <si>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</si>
  <si>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</si>
  <si>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</si>
  <si>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</si>
  <si>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</si>
  <si>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</si>
  <si>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</si>
  <si>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</si>
  <si>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</si>
  <si>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</si>
  <si>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</si>
  <si>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</si>
  <si>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</si>
  <si>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</si>
  <si>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</si>
  <si>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</si>
  <si>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</si>
  <si>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</si>
  <si>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</si>
  <si>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</si>
  <si>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</si>
  <si>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</si>
  <si>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</si>
  <si>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</si>
  <si>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</si>
  <si>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</si>
  <si>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</si>
  <si>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</si>
  <si>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</si>
  <si>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</si>
  <si>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</si>
  <si>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</si>
  <si>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</si>
  <si>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</si>
  <si>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</si>
  <si>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</si>
  <si>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</si>
  <si>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</si>
  <si>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</si>
  <si>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</si>
  <si>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</si>
  <si>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</si>
  <si>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</si>
  <si>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</si>
  <si>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</si>
  <si>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</si>
  <si>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</si>
  <si>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</si>
  <si>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</si>
  <si>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</si>
  <si>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</si>
  <si>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</si>
  <si>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</si>
  <si>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</si>
  <si>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</si>
  <si>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</si>
  <si>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</si>
  <si>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</si>
  <si>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</si>
  <si>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</si>
  <si>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</si>
  <si>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</si>
  <si>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</si>
  <si>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</si>
  <si>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</si>
  <si>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</si>
  <si>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</si>
  <si>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</si>
  <si>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</si>
  <si>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</si>
  <si>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</si>
  <si>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</si>
  <si>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</si>
  <si>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</si>
  <si>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</si>
  <si>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</si>
  <si>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</si>
  <si>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</si>
  <si>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</si>
  <si>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</si>
  <si>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</si>
  <si>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</si>
  <si>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</si>
  <si>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</si>
  <si>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</si>
  <si>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</si>
  <si>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</si>
  <si>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</si>
  <si>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</si>
  <si>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</si>
  <si>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</si>
  <si>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</si>
  <si>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</si>
  <si>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</si>
  <si>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</si>
  <si>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</si>
  <si>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</si>
  <si>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</si>
  <si>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</si>
  <si>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</si>
  <si>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</si>
  <si>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</si>
  <si>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</si>
  <si>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</si>
  <si>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</si>
  <si>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</si>
  <si>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</si>
  <si>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</si>
  <si>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</si>
  <si>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</si>
  <si>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</si>
  <si>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</si>
  <si>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</si>
  <si>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</si>
  <si>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</si>
  <si>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</si>
  <si>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</si>
  <si>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</si>
  <si>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</si>
  <si>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</si>
  <si>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</si>
  <si>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</si>
  <si>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</si>
  <si>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</si>
  <si>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</si>
  <si>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</si>
  <si>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</si>
  <si>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</si>
  <si>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</si>
  <si>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</si>
  <si>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</si>
  <si>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</si>
  <si>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</si>
  <si>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</si>
  <si>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</si>
  <si>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</si>
  <si>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</si>
  <si>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</si>
  <si>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</si>
  <si>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</si>
  <si>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</si>
  <si>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</si>
  <si>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</si>
  <si>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</si>
  <si>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</si>
  <si>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</si>
  <si>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</si>
  <si>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</si>
  <si>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</si>
  <si>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</si>
  <si>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</si>
  <si>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</si>
  <si>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</si>
  <si>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</si>
  <si>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</si>
  <si>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</si>
  <si>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</si>
  <si>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</si>
  <si>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</si>
  <si>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</si>
  <si>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</si>
  <si>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</si>
  <si>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</si>
  <si>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</si>
  <si>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</si>
  <si>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</si>
  <si>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</si>
  <si>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</si>
  <si>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</si>
  <si>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</si>
  <si>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</si>
  <si>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</si>
  <si>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</si>
  <si>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</si>
  <si>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</si>
  <si>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</si>
  <si>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</si>
  <si>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</si>
  <si>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</si>
  <si>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</si>
  <si>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</si>
  <si>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</si>
  <si>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</si>
  <si>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</si>
  <si>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</si>
  <si>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</si>
  <si>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</si>
  <si>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</si>
  <si>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</si>
  <si>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</si>
  <si>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</si>
  <si>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</si>
  <si>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</si>
  <si>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</si>
  <si>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</si>
  <si>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</si>
  <si>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</si>
  <si>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</si>
  <si>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</si>
  <si>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</si>
  <si>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</si>
  <si>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</si>
  <si>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</si>
  <si>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</si>
  <si>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</si>
  <si>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</si>
  <si>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</si>
  <si>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</si>
  <si>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</si>
  <si>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</si>
  <si>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</si>
  <si>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</si>
  <si>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</si>
  <si>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</si>
  <si>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</si>
  <si>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</si>
  <si>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</si>
  <si>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</si>
  <si>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</si>
  <si>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</si>
  <si>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</si>
  <si>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</si>
  <si>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</si>
  <si>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</si>
  <si>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</si>
  <si>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</si>
  <si>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</si>
  <si>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</si>
  <si>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</si>
  <si>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</si>
  <si>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</si>
  <si>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</si>
  <si>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</si>
  <si>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</si>
  <si>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</si>
  <si>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</si>
  <si>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</si>
  <si>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</si>
  <si>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</si>
  <si>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</si>
  <si>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</si>
  <si>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</si>
  <si>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</si>
  <si>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</si>
  <si>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</si>
  <si>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</si>
  <si>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</si>
  <si>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</si>
  <si>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</si>
  <si>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</si>
  <si>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</si>
  <si>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</si>
  <si>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</si>
  <si>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</si>
  <si>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</si>
  <si>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</si>
  <si>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</si>
  <si>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</si>
  <si>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</si>
  <si>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</si>
  <si>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</si>
  <si>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</si>
  <si>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</si>
  <si>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</si>
  <si>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</si>
  <si>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</si>
  <si>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</si>
  <si>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</si>
  <si>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</si>
  <si>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</si>
  <si>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</si>
  <si>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</si>
  <si>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</si>
  <si>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</si>
  <si>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</si>
  <si>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</si>
  <si>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</si>
  <si>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</si>
  <si>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</si>
  <si>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</si>
  <si>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</si>
  <si>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</si>
  <si>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</si>
  <si>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</si>
  <si>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</si>
  <si>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</si>
  <si>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</si>
  <si>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</si>
  <si>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</si>
  <si>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</si>
  <si>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</si>
  <si>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</si>
  <si>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</si>
  <si>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</si>
  <si>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</si>
  <si>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</si>
  <si>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</si>
  <si>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</si>
  <si>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</si>
  <si>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</si>
  <si>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</si>
  <si>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</si>
  <si>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</si>
  <si>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</si>
  <si>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</si>
  <si>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</si>
  <si>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</si>
  <si>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</si>
  <si>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</si>
  <si>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</si>
  <si>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</si>
  <si>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</si>
  <si>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</si>
  <si>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</si>
  <si>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</si>
  <si>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</si>
  <si>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</si>
  <si>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</si>
  <si>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</si>
  <si>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</si>
  <si>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</si>
  <si>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</si>
  <si>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</si>
  <si>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</si>
  <si>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</si>
  <si>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</si>
  <si>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</si>
  <si>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</si>
  <si>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</si>
  <si>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</si>
  <si>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</si>
  <si>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</si>
  <si>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</si>
  <si>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</si>
  <si>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</si>
  <si>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</si>
  <si>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</si>
  <si>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</si>
  <si>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</si>
  <si>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</si>
  <si>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</si>
  <si>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</si>
  <si>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</si>
  <si>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</si>
  <si>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</si>
  <si>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</si>
  <si>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</si>
  <si>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</si>
  <si>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</si>
  <si>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</si>
  <si>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</si>
  <si>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</si>
  <si>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</si>
  <si>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</si>
  <si>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</si>
  <si>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</si>
  <si>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</si>
  <si>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</si>
  <si>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</si>
  <si>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</si>
  <si>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</si>
  <si>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</si>
  <si>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</si>
  <si>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</si>
  <si>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</si>
  <si>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</si>
  <si>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</si>
  <si>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</si>
  <si>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</si>
  <si>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</si>
  <si>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</si>
  <si>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</si>
  <si>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</si>
  <si>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</si>
  <si>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</si>
  <si>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</si>
  <si>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</si>
  <si>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</si>
  <si>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</si>
  <si>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</si>
  <si>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</si>
  <si>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</si>
  <si>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</si>
  <si>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</si>
  <si>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</si>
  <si>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</si>
  <si>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</si>
  <si>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</si>
  <si>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</si>
  <si>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</si>
  <si>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</si>
  <si>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</si>
  <si>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</si>
  <si>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</si>
  <si>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</si>
  <si>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</si>
  <si>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</si>
  <si>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</si>
  <si>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</si>
  <si>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</si>
  <si>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</si>
  <si>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</si>
  <si>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</si>
  <si>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</si>
  <si>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</si>
  <si>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</si>
  <si>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</si>
  <si>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</si>
  <si>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</si>
  <si>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</si>
  <si>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</si>
  <si>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</si>
  <si>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</si>
  <si>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</si>
  <si>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</si>
  <si>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</si>
  <si>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</si>
  <si>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</si>
  <si>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</si>
  <si>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</si>
  <si>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</si>
  <si>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</si>
  <si>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</si>
  <si>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</si>
  <si>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</si>
  <si>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</si>
  <si>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</si>
  <si>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</si>
  <si>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</si>
  <si>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</si>
  <si>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</si>
  <si>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</si>
  <si>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</si>
  <si>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</si>
  <si>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</si>
  <si>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</si>
  <si>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</si>
  <si>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</si>
  <si>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</si>
  <si>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</si>
  <si>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</si>
  <si>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</si>
  <si>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</si>
  <si>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</si>
  <si>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</si>
  <si>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</si>
  <si>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</si>
  <si>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</si>
  <si>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</si>
  <si>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</si>
  <si>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</si>
  <si>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</si>
  <si>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</si>
  <si>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</si>
  <si>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</si>
  <si>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</si>
  <si>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</si>
  <si>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</si>
  <si>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</si>
  <si>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</si>
  <si>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</si>
  <si>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</si>
  <si>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</si>
  <si>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</si>
  <si>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</si>
  <si>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</si>
  <si>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</si>
  <si>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</si>
  <si>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</si>
  <si>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</si>
  <si>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</si>
  <si>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</si>
  <si>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</si>
  <si>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</si>
  <si>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</si>
  <si>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</si>
  <si>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</si>
  <si>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</si>
  <si>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</si>
  <si>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</si>
  <si>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</si>
  <si>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</si>
  <si>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</si>
  <si>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</si>
  <si>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</si>
  <si>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</si>
  <si>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</si>
  <si>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</si>
  <si>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</si>
  <si>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</si>
  <si>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</si>
  <si>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</si>
  <si>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</si>
  <si>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</si>
  <si>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</si>
  <si>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</si>
  <si>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</si>
  <si>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</si>
  <si>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</si>
  <si>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</si>
  <si>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</si>
  <si>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</si>
  <si>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</si>
  <si>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</si>
  <si>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</si>
  <si>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</si>
  <si>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</si>
  <si>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</si>
  <si>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</si>
  <si>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</si>
  <si>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</si>
  <si>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</si>
  <si>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</si>
  <si>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</si>
  <si>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</si>
  <si>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</si>
  <si>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</si>
  <si>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</si>
  <si>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</si>
  <si>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</si>
  <si>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</si>
  <si>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</si>
  <si>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</si>
  <si>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</si>
  <si>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</si>
  <si>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</si>
  <si>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</si>
  <si>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</si>
  <si>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</si>
  <si>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</si>
  <si>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</si>
  <si>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</si>
  <si>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</si>
  <si>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</si>
  <si>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</si>
  <si>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</si>
  <si>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</si>
  <si>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</si>
  <si>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</si>
  <si>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</si>
  <si>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</si>
  <si>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</si>
  <si>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</si>
  <si>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</si>
  <si>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</si>
  <si>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</si>
  <si>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</si>
  <si>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</si>
  <si>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</si>
  <si>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</si>
  <si>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</si>
  <si>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</si>
  <si>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</si>
  <si>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</si>
  <si>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</si>
  <si>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</si>
  <si>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</si>
  <si>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</si>
  <si>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</si>
  <si>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</si>
  <si>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</si>
  <si>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</si>
  <si>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</si>
  <si>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</si>
  <si>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</si>
  <si>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</si>
  <si>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</si>
  <si>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</si>
  <si>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</si>
  <si>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</si>
  <si>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</si>
  <si>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</si>
  <si>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</si>
  <si>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</si>
  <si>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</si>
  <si>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</si>
  <si>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</si>
  <si>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</si>
  <si>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</si>
  <si>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</si>
  <si>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</si>
  <si>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</si>
  <si>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</si>
  <si>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</si>
  <si>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</si>
  <si>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</si>
  <si>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</si>
  <si>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</si>
  <si>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</si>
  <si>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</si>
  <si>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</si>
  <si>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</si>
  <si>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</si>
  <si>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</si>
  <si>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</si>
  <si>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</si>
  <si>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</si>
  <si>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</si>
  <si>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</si>
  <si>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</si>
  <si>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</si>
  <si>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</si>
  <si>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</si>
  <si>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</si>
  <si>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</si>
  <si>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</si>
  <si>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</si>
  <si>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</si>
  <si>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</si>
  <si>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</si>
  <si>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</si>
  <si>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</si>
  <si>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</si>
  <si>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</si>
  <si>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</si>
  <si>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</si>
  <si>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</si>
  <si>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</si>
  <si>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</si>
  <si>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</si>
  <si>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</si>
  <si>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</si>
  <si>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</si>
  <si>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</si>
  <si>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</si>
  <si>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</si>
  <si>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</si>
  <si>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</si>
  <si>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</si>
  <si>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</si>
  <si>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</si>
  <si>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</si>
  <si>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</si>
  <si>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</si>
  <si>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</si>
  <si>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</si>
  <si>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</si>
  <si>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</si>
  <si>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</si>
  <si>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</si>
  <si>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</si>
  <si>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</si>
  <si>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</si>
  <si>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</si>
  <si>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</si>
  <si>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</si>
  <si>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</si>
  <si>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</si>
  <si>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</si>
  <si>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</si>
  <si>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</si>
  <si>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</si>
  <si>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</si>
  <si>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</si>
  <si>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</si>
  <si>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</si>
  <si>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</si>
  <si>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</si>
  <si>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</si>
  <si>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</si>
  <si>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</si>
  <si>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</si>
  <si>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</si>
  <si>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</si>
  <si>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</si>
  <si>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</si>
  <si>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</si>
  <si>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</si>
  <si>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</si>
  <si>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</si>
  <si>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</si>
  <si>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</si>
  <si>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</si>
  <si>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</si>
  <si>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</si>
  <si>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</si>
  <si>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</si>
  <si>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</si>
  <si>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</si>
  <si>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</si>
  <si>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</si>
  <si>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</si>
  <si>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</si>
  <si>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</si>
  <si>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</si>
  <si>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</si>
  <si>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</si>
  <si>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</si>
  <si>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</si>
  <si>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</si>
  <si>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</si>
  <si>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</si>
  <si>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</si>
  <si>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</si>
  <si>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</si>
  <si>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</si>
  <si>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</si>
  <si>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</si>
  <si>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</si>
  <si>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</si>
  <si>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</si>
  <si>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</si>
  <si>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</si>
  <si>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</si>
  <si>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</si>
  <si>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</si>
  <si>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</si>
  <si>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</si>
  <si>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</si>
  <si>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</si>
  <si>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</si>
  <si>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</si>
  <si>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</si>
  <si>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</si>
  <si>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</si>
  <si>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</si>
  <si>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</si>
  <si>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</si>
  <si>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</si>
  <si>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</si>
  <si>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</si>
  <si>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</si>
  <si>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</si>
  <si>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</si>
  <si>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</si>
  <si>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</si>
  <si>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</si>
  <si>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</si>
  <si>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</si>
  <si>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</si>
  <si>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</si>
  <si>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</si>
  <si>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</si>
  <si>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</si>
  <si>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</si>
  <si>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</si>
  <si>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</si>
  <si>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</si>
  <si>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</si>
  <si>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</si>
  <si>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</si>
  <si>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</si>
  <si>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</si>
  <si>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</si>
  <si>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</si>
  <si>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</si>
  <si>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</si>
  <si>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</si>
  <si>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</si>
  <si>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</si>
  <si>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</si>
  <si>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</si>
  <si>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</si>
  <si>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</si>
  <si>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</si>
  <si>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</si>
  <si>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</si>
  <si>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</si>
  <si>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</si>
  <si>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</si>
  <si>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</si>
  <si>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</si>
  <si>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</si>
  <si>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</si>
  <si>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</si>
  <si>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</si>
  <si>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</si>
  <si>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</si>
  <si>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</si>
  <si>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</si>
  <si>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</si>
  <si>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</si>
  <si>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</si>
  <si>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</si>
  <si>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</si>
  <si>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</si>
  <si>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</si>
  <si>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</si>
  <si>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</si>
  <si>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</si>
  <si>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</si>
  <si>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</si>
  <si>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</si>
  <si>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</si>
  <si>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</si>
  <si>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</si>
  <si>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</si>
  <si>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</si>
  <si>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</si>
  <si>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</si>
  <si>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</si>
  <si>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</si>
  <si>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</si>
  <si>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</si>
  <si>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</si>
  <si>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</si>
  <si>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</si>
  <si>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</si>
  <si>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</si>
  <si>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</si>
  <si>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</si>
  <si>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</si>
  <si>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</si>
  <si>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</si>
  <si>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</si>
  <si>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</si>
  <si>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</si>
  <si>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</si>
  <si>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</si>
  <si>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</si>
  <si>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</si>
  <si>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</si>
  <si>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</si>
  <si>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</si>
  <si>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</si>
  <si>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</si>
  <si>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</si>
  <si>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</si>
  <si>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</si>
  <si>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</si>
  <si>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</si>
  <si>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</si>
  <si>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</si>
  <si>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</si>
  <si>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</si>
  <si>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</si>
  <si>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</si>
  <si>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</si>
  <si>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</si>
  <si>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</si>
  <si>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</si>
  <si>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</si>
  <si>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</si>
  <si>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</si>
  <si>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</si>
  <si>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</si>
  <si>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</si>
  <si>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</si>
  <si>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</si>
  <si>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</si>
  <si>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</si>
  <si>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</si>
  <si>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</si>
  <si>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</si>
  <si>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</si>
  <si>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</si>
  <si>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</si>
  <si>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</si>
  <si>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</si>
  <si>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</si>
  <si>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</si>
  <si>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</si>
  <si>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</si>
  <si>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</si>
  <si>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</si>
  <si>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</si>
  <si>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</si>
  <si>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</si>
  <si>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</si>
  <si>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</si>
  <si>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</si>
  <si>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</si>
  <si>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</si>
  <si>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</si>
  <si>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</si>
  <si>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</si>
  <si>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</si>
  <si>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</si>
  <si>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</si>
  <si>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</si>
  <si>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</si>
  <si>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</si>
  <si>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</si>
  <si>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</si>
  <si>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</si>
  <si>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</si>
  <si>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</si>
  <si>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</si>
  <si>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</si>
  <si>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</si>
  <si>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</si>
  <si>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</si>
  <si>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</si>
  <si>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</si>
  <si>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</si>
  <si>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</si>
  <si>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</si>
  <si>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</si>
  <si>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</si>
  <si>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</si>
  <si>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</si>
  <si>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</si>
  <si>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</si>
  <si>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</si>
  <si>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</si>
  <si>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</si>
  <si>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</si>
  <si>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</si>
  <si>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</si>
  <si>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</si>
  <si>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</si>
  <si>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</si>
  <si>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</si>
  <si>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</si>
  <si>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</si>
  <si>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</si>
  <si>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</si>
  <si>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</si>
  <si>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</si>
  <si>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</si>
  <si>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</si>
  <si>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</si>
  <si>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</si>
  <si>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</si>
  <si>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</si>
  <si>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</si>
  <si>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</si>
  <si>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</si>
  <si>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</si>
  <si>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</si>
  <si>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</si>
  <si>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</si>
  <si>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</si>
  <si>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</si>
  <si>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</si>
  <si>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</si>
  <si>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</si>
  <si>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</si>
  <si>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</si>
  <si>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</si>
  <si>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</si>
  <si>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</si>
  <si>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</si>
  <si>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</si>
  <si>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</si>
  <si>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</si>
  <si>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</si>
  <si>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</si>
  <si>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</si>
  <si>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</si>
  <si>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</si>
  <si>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</si>
  <si>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</si>
  <si>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</si>
  <si>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</si>
  <si>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</si>
  <si>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</si>
  <si>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</si>
  <si>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</si>
  <si>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</si>
  <si>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</si>
  <si>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</si>
  <si>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</si>
  <si>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</si>
  <si>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</si>
  <si>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</si>
  <si>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</si>
  <si>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</si>
  <si>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</si>
  <si>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</si>
  <si>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</si>
  <si>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</si>
  <si>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</si>
  <si>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</si>
  <si>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</si>
  <si>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</si>
  <si>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</si>
  <si>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</si>
  <si>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</si>
  <si>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</si>
  <si>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</si>
  <si>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</si>
  <si>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</si>
  <si>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</si>
  <si>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</si>
  <si>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</si>
  <si>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</si>
  <si>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</si>
  <si>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</si>
  <si>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</si>
  <si>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</si>
  <si>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</si>
  <si>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</si>
  <si>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</si>
  <si>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</si>
  <si>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</si>
  <si>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</si>
  <si>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</si>
  <si>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</si>
  <si>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</si>
  <si>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</si>
  <si>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</si>
  <si>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</si>
  <si>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</si>
  <si>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</si>
  <si>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</si>
  <si>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</si>
  <si>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</si>
  <si>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</si>
  <si>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</si>
  <si>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</si>
  <si>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</si>
  <si>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</si>
  <si>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</si>
  <si>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</si>
  <si>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</si>
  <si>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</si>
  <si>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</si>
  <si>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</si>
  <si>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</si>
  <si>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</si>
  <si>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</si>
  <si>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</si>
  <si>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</si>
  <si>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</si>
  <si>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</si>
  <si>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</si>
  <si>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</si>
  <si>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</si>
  <si>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</si>
  <si>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</si>
  <si>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</si>
  <si>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</si>
  <si>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</si>
  <si>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</si>
  <si>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</si>
  <si>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</si>
  <si>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</si>
  <si>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</si>
  <si>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</si>
  <si>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</si>
  <si>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</si>
  <si>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</si>
  <si>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</si>
  <si>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</si>
  <si>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</si>
  <si>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</si>
  <si>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</si>
  <si>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</si>
  <si>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</si>
  <si>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</si>
  <si>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</si>
  <si>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</si>
  <si>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</si>
  <si>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</si>
  <si>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</si>
  <si>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</si>
  <si>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</si>
  <si>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</si>
  <si>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</si>
  <si>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</si>
  <si>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</si>
  <si>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</si>
  <si>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</si>
  <si>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</si>
  <si>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</si>
  <si>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</si>
  <si>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</si>
  <si>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</si>
  <si>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</si>
  <si>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</si>
  <si>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</si>
  <si>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</si>
  <si>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</si>
  <si>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</si>
  <si>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</si>
  <si>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</si>
  <si>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</si>
  <si>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</si>
  <si>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</si>
  <si>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</si>
  <si>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</si>
  <si>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</si>
  <si>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</si>
  <si>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</si>
  <si>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</si>
  <si>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</si>
  <si>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</si>
  <si>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</si>
  <si>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</si>
  <si>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</si>
  <si>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</si>
  <si>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</si>
  <si>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</si>
  <si>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</si>
  <si>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</si>
  <si>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</si>
  <si>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</si>
  <si>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</si>
  <si>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</si>
  <si>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</si>
  <si>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</si>
  <si>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</si>
  <si>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</si>
  <si>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</si>
  <si>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</si>
  <si>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</si>
  <si>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</si>
  <si>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</si>
  <si>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</si>
  <si>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</si>
  <si>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</si>
  <si>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</si>
  <si>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</si>
  <si>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</si>
  <si>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</si>
  <si>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</si>
  <si>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</si>
  <si>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</si>
  <si>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</si>
  <si>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</si>
  <si>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</si>
  <si>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</si>
  <si>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</si>
  <si>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</si>
  <si>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</si>
  <si>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</si>
  <si>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</si>
  <si>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</si>
  <si>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</si>
  <si>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</si>
  <si>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</si>
  <si>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</si>
  <si>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</si>
  <si>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</si>
  <si>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</si>
  <si>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</si>
  <si>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</si>
  <si>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</si>
  <si>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</si>
  <si>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</si>
  <si>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</si>
  <si>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</si>
  <si>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</si>
  <si>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</si>
  <si>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</si>
  <si>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</si>
  <si>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</si>
  <si>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</si>
  <si>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</si>
  <si>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</si>
  <si>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</si>
  <si>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</si>
  <si>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</si>
  <si>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</si>
  <si>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</si>
  <si>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</si>
  <si>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</si>
  <si>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</si>
  <si>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</si>
  <si>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</si>
  <si>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</si>
  <si>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</si>
  <si>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</si>
  <si>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</si>
  <si>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</si>
  <si>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</si>
  <si>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</si>
  <si>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</si>
  <si>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</si>
  <si>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</si>
  <si>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</si>
  <si>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</si>
  <si>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</si>
  <si>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</si>
  <si>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</si>
  <si>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</si>
  <si>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</si>
  <si>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</si>
  <si>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</si>
  <si>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</si>
  <si>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</si>
  <si>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</si>
  <si>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</si>
  <si>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</si>
  <si>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</si>
  <si>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</si>
  <si>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</si>
  <si>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</si>
  <si>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</si>
  <si>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</si>
  <si>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</si>
  <si>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</si>
  <si>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</si>
  <si>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</si>
  <si>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</si>
  <si>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</si>
  <si>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</si>
  <si>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</si>
  <si>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</si>
  <si>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</si>
  <si>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</si>
  <si>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</si>
  <si>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</si>
  <si>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</si>
  <si>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</si>
  <si>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</si>
  <si>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</si>
  <si>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</si>
  <si>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</si>
  <si>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</si>
  <si>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</si>
  <si>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</si>
  <si>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</si>
  <si>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</si>
  <si>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</si>
  <si>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</si>
  <si>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</si>
  <si>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</si>
  <si>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</si>
  <si>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</si>
  <si>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</si>
  <si>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</si>
  <si>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</si>
  <si>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</si>
  <si>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</si>
  <si>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</si>
  <si>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</si>
  <si>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</si>
  <si>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</si>
  <si>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</si>
  <si>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</si>
  <si>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</si>
  <si>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</si>
  <si>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</si>
  <si>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</si>
  <si>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</si>
  <si>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</si>
  <si>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</si>
  <si>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</si>
  <si>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</si>
  <si>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</si>
  <si>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</si>
  <si>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</si>
  <si>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</si>
  <si>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</si>
  <si>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</si>
  <si>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</si>
  <si>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</si>
  <si>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</si>
  <si>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</si>
  <si>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</si>
  <si>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</si>
  <si>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</si>
  <si>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</si>
  <si>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</si>
  <si>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</si>
  <si>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</si>
  <si>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</si>
  <si>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</si>
  <si>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</si>
  <si>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</si>
  <si>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</si>
  <si>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</si>
  <si>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</si>
  <si>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</si>
  <si>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</si>
  <si>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</si>
  <si>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</si>
  <si>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</si>
  <si>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</si>
  <si>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</si>
  <si>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</si>
  <si>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</si>
  <si>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</si>
  <si>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</si>
  <si>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</si>
  <si>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</si>
  <si>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</si>
  <si>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</si>
  <si>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</si>
  <si>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</si>
  <si>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</si>
  <si>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</si>
  <si>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</si>
  <si>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</si>
  <si>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</si>
  <si>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</si>
  <si>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</si>
  <si>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</si>
  <si>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</si>
  <si>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</si>
  <si>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</si>
  <si>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</si>
  <si>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</si>
  <si>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</si>
  <si>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</si>
  <si>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</si>
  <si>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</si>
  <si>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</si>
  <si>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</si>
  <si>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</si>
  <si>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</si>
  <si>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</si>
  <si>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</si>
  <si>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</si>
  <si>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</si>
  <si>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</si>
  <si>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</si>
  <si>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</si>
  <si>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</si>
  <si>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</si>
  <si>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</si>
  <si>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</si>
  <si>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</si>
  <si>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</si>
  <si>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</si>
  <si>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</si>
  <si>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</si>
  <si>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</si>
  <si>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</si>
  <si>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</si>
  <si>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</si>
  <si>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</si>
  <si>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</si>
  <si>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</si>
  <si>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</si>
  <si>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</si>
  <si>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</si>
  <si>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</si>
  <si>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</si>
  <si>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</si>
  <si>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</si>
  <si>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</si>
  <si>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</si>
  <si>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</si>
  <si>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</si>
  <si>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</si>
  <si>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</si>
  <si>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</si>
  <si>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</si>
  <si>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</si>
  <si>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</si>
  <si>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</si>
  <si>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</si>
  <si>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</si>
  <si>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</si>
  <si>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</si>
  <si>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</si>
  <si>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</si>
  <si>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</si>
  <si>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</si>
  <si>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</si>
  <si>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</si>
  <si>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</si>
  <si>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</si>
  <si>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</si>
  <si>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</si>
  <si>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</si>
  <si>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</si>
  <si>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</si>
  <si>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</si>
  <si>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</si>
  <si>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</si>
  <si>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</si>
  <si>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</si>
  <si>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</si>
  <si>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</si>
  <si>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</si>
  <si>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</si>
  <si>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</si>
  <si>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</si>
  <si>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</si>
  <si>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</si>
  <si>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</si>
  <si>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</si>
  <si>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</si>
  <si>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</si>
  <si>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</si>
  <si>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</si>
  <si>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</si>
  <si>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</si>
  <si>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</si>
  <si>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</si>
  <si>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</si>
  <si>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</si>
  <si>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</si>
  <si>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</si>
  <si>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</si>
  <si>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</si>
  <si>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</si>
  <si>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</si>
  <si>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</si>
  <si>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</si>
  <si>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</si>
  <si>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</si>
  <si>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</si>
  <si>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</si>
  <si>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</si>
  <si>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</si>
  <si>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</si>
  <si>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</si>
  <si>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</si>
  <si>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</si>
  <si>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</si>
  <si>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</si>
  <si>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</si>
  <si>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</si>
  <si>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</si>
  <si>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</si>
  <si>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</si>
  <si>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</si>
  <si>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</si>
  <si>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</si>
  <si>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</si>
  <si>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</si>
  <si>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</si>
  <si>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</si>
  <si>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</si>
  <si>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</si>
  <si>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</si>
  <si>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</si>
  <si>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</si>
  <si>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</si>
  <si>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</si>
  <si>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</si>
  <si>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</si>
  <si>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</si>
  <si>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</si>
  <si>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</si>
  <si>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</si>
  <si>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</si>
  <si>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</si>
  <si>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</si>
  <si>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</si>
  <si>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</si>
  <si>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</si>
  <si>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</si>
  <si>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</si>
  <si>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</si>
  <si>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</si>
  <si>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</si>
  <si>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</si>
  <si>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</si>
  <si>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</si>
  <si>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</si>
  <si>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</si>
  <si>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</si>
  <si>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</si>
  <si>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</si>
  <si>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</si>
  <si>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</si>
  <si>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</si>
  <si>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</si>
  <si>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</si>
  <si>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</si>
  <si>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</si>
  <si>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</si>
  <si>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</si>
  <si>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</si>
  <si>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</si>
  <si>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</si>
  <si>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</si>
  <si>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</si>
  <si>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</si>
  <si>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</si>
  <si>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</si>
  <si>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</si>
  <si>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</si>
  <si>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</si>
  <si>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</si>
  <si>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</si>
  <si>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</si>
  <si>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</si>
  <si>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</si>
  <si>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</si>
  <si>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</si>
  <si>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</si>
  <si>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</si>
  <si>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</si>
  <si>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</si>
  <si>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</si>
  <si>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</si>
  <si>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</si>
  <si>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</si>
  <si>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</si>
  <si>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</si>
  <si>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</si>
  <si>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</si>
  <si>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</si>
  <si>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</si>
  <si>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</si>
  <si>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</si>
  <si>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</si>
  <si>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</si>
  <si>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</si>
  <si>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</si>
  <si>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</si>
  <si>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</si>
  <si>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</si>
  <si>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</si>
  <si>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</si>
  <si>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</si>
  <si>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</si>
  <si>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</si>
  <si>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</si>
  <si>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</si>
  <si>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</si>
  <si>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</si>
  <si>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</si>
  <si>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</si>
  <si>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</si>
  <si>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</si>
  <si>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</si>
  <si>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</si>
  <si>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</si>
  <si>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</si>
  <si>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</si>
  <si>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</si>
  <si>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</si>
  <si>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</si>
  <si>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</si>
  <si>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</si>
  <si>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</si>
  <si>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</si>
  <si>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</si>
  <si>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</si>
  <si>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</si>
  <si>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</si>
  <si>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</si>
  <si>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</si>
  <si>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</si>
  <si>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</si>
  <si>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</si>
  <si>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</si>
  <si>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</si>
  <si>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</si>
  <si>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</si>
  <si>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</si>
  <si>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</si>
  <si>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</si>
  <si>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</si>
  <si>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</si>
  <si>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</si>
  <si>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</si>
  <si>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</si>
  <si>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</si>
  <si>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</si>
  <si>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</si>
  <si>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</si>
  <si>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</si>
  <si>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</si>
  <si>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</si>
  <si>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</si>
  <si>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</si>
  <si>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</si>
  <si>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</si>
  <si>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</si>
  <si>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</si>
  <si>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</si>
  <si>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</si>
  <si>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</si>
  <si>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</si>
  <si>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</si>
  <si>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</si>
  <si>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</si>
  <si>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</si>
  <si>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</si>
  <si>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</si>
  <si>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</si>
  <si>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</si>
  <si>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</si>
  <si>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</si>
  <si>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</si>
  <si>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</si>
  <si>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</si>
  <si>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</si>
  <si>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</si>
  <si>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</si>
  <si>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</si>
  <si>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</si>
  <si>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</si>
  <si>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</si>
  <si>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</si>
  <si>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</si>
  <si>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</si>
  <si>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</si>
  <si>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</si>
  <si>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</si>
  <si>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</si>
  <si>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</si>
  <si>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</si>
  <si>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</si>
  <si>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</si>
  <si>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</si>
  <si>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</si>
  <si>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</si>
  <si>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</si>
  <si>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</si>
  <si>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</si>
  <si>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</si>
  <si>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</si>
  <si>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</si>
  <si>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</si>
  <si>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</si>
  <si>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</si>
  <si>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</si>
  <si>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</si>
  <si>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</si>
  <si>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</si>
  <si>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</si>
  <si>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</si>
  <si>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</si>
  <si>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</si>
  <si>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</si>
  <si>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</si>
  <si>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</si>
  <si>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</si>
  <si>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</si>
  <si>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</si>
  <si>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</si>
  <si>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</si>
  <si>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</si>
  <si>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</si>
  <si>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</si>
  <si>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</si>
  <si>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</si>
  <si>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</si>
  <si>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</si>
  <si>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</si>
  <si>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</si>
  <si>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</si>
  <si>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</si>
  <si>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</si>
  <si>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</si>
  <si>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</si>
  <si>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</si>
  <si>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</si>
  <si>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</si>
  <si>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</si>
  <si>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</si>
  <si>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</si>
  <si>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</si>
  <si>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</si>
  <si>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</si>
  <si>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</si>
  <si>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</si>
  <si>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</si>
  <si>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</si>
  <si>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</si>
  <si>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</si>
  <si>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</si>
  <si>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</si>
  <si>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</si>
  <si>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</si>
  <si>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</si>
  <si>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</si>
  <si>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</si>
  <si>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</si>
  <si>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</si>
  <si>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</si>
  <si>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</si>
  <si>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</si>
  <si>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</si>
  <si>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</si>
  <si>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</si>
  <si>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</si>
  <si>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</si>
  <si>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</si>
  <si>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</si>
  <si>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</si>
  <si>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</si>
  <si>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</si>
  <si>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</si>
  <si>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</si>
  <si>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</si>
  <si>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</si>
  <si>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</si>
  <si>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</si>
  <si>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</si>
  <si>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</si>
  <si>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</si>
  <si>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</si>
  <si>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</si>
  <si>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</si>
  <si>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</si>
  <si>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</si>
  <si>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</si>
  <si>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</si>
  <si>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</si>
  <si>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</si>
  <si>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</si>
  <si>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</si>
  <si>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</si>
  <si>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</si>
  <si>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</si>
  <si>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</si>
  <si>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</si>
  <si>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</si>
  <si>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</si>
  <si>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</si>
  <si>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</si>
  <si>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</si>
  <si>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</si>
  <si>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</si>
  <si>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</si>
  <si>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</si>
  <si>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</si>
  <si>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</si>
  <si>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</si>
  <si>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</si>
  <si>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</si>
  <si>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</si>
  <si>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</si>
  <si>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</si>
  <si>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</si>
  <si>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</si>
  <si>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</si>
  <si>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</si>
  <si>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</si>
  <si>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</si>
  <si>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</si>
  <si>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</si>
  <si>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</si>
  <si>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</si>
  <si>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</si>
  <si>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</si>
  <si>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</si>
  <si>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</si>
  <si>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</si>
  <si>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</si>
  <si>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</si>
  <si>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</si>
  <si>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</si>
  <si>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</si>
  <si>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</si>
  <si>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</si>
  <si>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</si>
  <si>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</si>
  <si>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</si>
  <si>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</si>
  <si>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</si>
  <si>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</si>
  <si>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</si>
  <si>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</si>
  <si>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</si>
  <si>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</si>
  <si>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</si>
  <si>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</si>
  <si>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</si>
  <si>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</si>
  <si>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</si>
  <si>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</si>
  <si>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</si>
  <si>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</si>
  <si>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</si>
  <si>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</si>
  <si>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</si>
  <si>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</si>
  <si>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</si>
  <si>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</si>
  <si>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</si>
  <si>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</si>
  <si>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</si>
  <si>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</si>
  <si>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</si>
  <si>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</si>
  <si>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</si>
  <si>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</si>
  <si>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</si>
  <si>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</si>
  <si>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</si>
  <si>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</si>
  <si>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</si>
  <si>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</si>
  <si>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</si>
  <si>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</si>
  <si>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</si>
  <si>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</si>
  <si>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</si>
  <si>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</si>
  <si>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</si>
  <si>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</si>
  <si>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</si>
  <si>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</si>
  <si>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</si>
  <si>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</si>
  <si>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</si>
  <si>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</si>
  <si>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</si>
  <si>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</si>
  <si>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</si>
  <si>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</si>
  <si>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</si>
  <si>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</si>
  <si>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</si>
  <si>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</si>
  <si>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</si>
  <si>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</si>
  <si>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</si>
  <si>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</si>
  <si>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</si>
  <si>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</si>
  <si>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</si>
  <si>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</si>
  <si>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</si>
  <si>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</si>
  <si>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</si>
  <si>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</si>
  <si>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</si>
  <si>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</si>
  <si>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</si>
  <si>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</si>
  <si>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</si>
  <si>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</si>
  <si>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</si>
  <si>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</si>
  <si>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</si>
  <si>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</si>
  <si>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</si>
  <si>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</si>
  <si>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</si>
  <si>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</si>
  <si>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</si>
  <si>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</si>
  <si>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</si>
  <si>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</si>
  <si>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</si>
  <si>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</si>
  <si>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</si>
  <si>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</si>
  <si>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</si>
  <si>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</si>
  <si>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</si>
  <si>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</si>
  <si>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</si>
  <si>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</si>
  <si>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</si>
  <si>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</si>
  <si>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</si>
  <si>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</si>
  <si>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</si>
  <si>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</si>
  <si>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</si>
  <si>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</si>
  <si>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</si>
  <si>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</si>
  <si>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</si>
  <si>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</si>
  <si>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</si>
  <si>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</si>
  <si>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</si>
  <si>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</si>
  <si>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</si>
  <si>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</si>
  <si>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</si>
  <si>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</si>
  <si>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</si>
  <si>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</si>
  <si>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</si>
  <si>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</si>
  <si>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</si>
  <si>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</si>
  <si>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</si>
  <si>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</si>
  <si>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</si>
  <si>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</si>
  <si>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</si>
  <si>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</si>
  <si>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</si>
  <si>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</si>
  <si>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</si>
  <si>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</si>
  <si>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</si>
  <si>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</si>
  <si>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</si>
  <si>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</si>
  <si>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</si>
  <si>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</si>
  <si>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</si>
  <si>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</si>
  <si>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</si>
  <si>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</si>
  <si>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</si>
  <si>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</si>
  <si>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</si>
  <si>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</si>
  <si>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</si>
  <si>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</si>
  <si>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</si>
  <si>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</si>
  <si>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</si>
  <si>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</si>
  <si>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</si>
  <si>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</si>
  <si>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</si>
  <si>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</si>
  <si>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</si>
  <si>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</si>
  <si>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</si>
  <si>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</si>
  <si>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</si>
  <si>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</si>
  <si>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</si>
  <si>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</si>
  <si>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</si>
  <si>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</si>
  <si>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</si>
  <si>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</si>
  <si>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</si>
  <si>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</si>
  <si>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</si>
  <si>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</si>
  <si>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</si>
  <si>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</si>
  <si>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</si>
  <si>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</si>
  <si>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</si>
  <si>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</si>
  <si>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</si>
  <si>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</si>
  <si>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</si>
  <si>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</si>
  <si>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</si>
  <si>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</si>
  <si>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</si>
  <si>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</si>
  <si>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</si>
  <si>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</si>
  <si>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</si>
  <si>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</si>
  <si>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</si>
  <si>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</si>
  <si>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</si>
  <si>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</si>
  <si>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</si>
  <si>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</si>
  <si>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</si>
  <si>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</si>
  <si>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</si>
  <si>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</si>
  <si>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</si>
  <si>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</si>
  <si>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</si>
  <si>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</si>
  <si>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</si>
  <si>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</si>
  <si>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</si>
  <si>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</si>
  <si>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</si>
  <si>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</si>
  <si>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</si>
  <si>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</si>
  <si>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</si>
  <si>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</si>
  <si>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</si>
  <si>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</si>
  <si>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</si>
  <si>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</si>
  <si>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</si>
  <si>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</si>
  <si>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</si>
  <si>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</si>
  <si>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</si>
  <si>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</si>
  <si>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</si>
  <si>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</si>
  <si>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</si>
  <si>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</si>
  <si>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</si>
  <si>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</si>
  <si>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</si>
  <si>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</si>
  <si>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</si>
  <si>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</si>
  <si>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</si>
  <si>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</si>
  <si>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</si>
  <si>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</si>
  <si>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</si>
  <si>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</si>
  <si>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</si>
  <si>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</si>
  <si>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</si>
  <si>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</si>
  <si>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</si>
  <si>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</si>
  <si>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</si>
  <si>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</si>
  <si>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</si>
  <si>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</si>
  <si>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</si>
  <si>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</si>
  <si>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</si>
  <si>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</si>
  <si>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</si>
  <si>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</si>
  <si>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</si>
  <si>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</si>
  <si>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</si>
  <si>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</si>
  <si>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</si>
  <si>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</si>
  <si>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</si>
  <si>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</si>
  <si>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</si>
  <si>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</si>
  <si>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</si>
  <si>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</si>
  <si>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</si>
  <si>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</si>
  <si>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</si>
  <si>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</si>
  <si>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</si>
  <si>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</si>
  <si>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</si>
  <si>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</si>
  <si>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</si>
  <si>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</si>
  <si>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</si>
  <si>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</si>
  <si>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</si>
  <si>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</si>
  <si>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</si>
  <si>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</si>
  <si>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</si>
  <si>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</si>
  <si>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</si>
  <si>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</si>
  <si>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</si>
  <si>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</si>
  <si>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</si>
  <si>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</si>
  <si>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</si>
  <si>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</si>
  <si>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</si>
  <si>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</si>
  <si>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</si>
  <si>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</si>
  <si>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</si>
  <si>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</si>
  <si>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</si>
  <si>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</si>
  <si>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</si>
  <si>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</si>
  <si>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</si>
  <si>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</si>
  <si>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</si>
  <si>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</si>
  <si>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</si>
  <si>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</si>
  <si>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</si>
  <si>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</si>
  <si>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</si>
  <si>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</si>
  <si>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</si>
  <si>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</si>
  <si>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</si>
  <si>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</si>
  <si>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</si>
  <si>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</si>
  <si>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</si>
  <si>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</si>
  <si>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</si>
  <si>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</si>
  <si>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</si>
  <si>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</si>
  <si>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</si>
  <si>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</si>
  <si>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</si>
  <si>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</si>
  <si>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</si>
  <si>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</si>
  <si>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</si>
  <si>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</si>
  <si>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</si>
  <si>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</si>
  <si>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</si>
  <si>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</si>
  <si>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</si>
  <si>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</si>
  <si>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</si>
  <si>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</si>
  <si>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</si>
  <si>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</si>
  <si>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</si>
  <si>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</si>
  <si>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</si>
  <si>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</si>
  <si>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</si>
  <si>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</si>
  <si>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</si>
  <si>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</si>
  <si>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</si>
  <si>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</si>
  <si>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</si>
  <si>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</si>
  <si>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</si>
  <si>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</si>
  <si>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</si>
  <si>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</si>
  <si>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</si>
  <si>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</si>
  <si>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</si>
  <si>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</si>
  <si>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</si>
  <si>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</si>
  <si>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</si>
  <si>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</si>
  <si>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</si>
  <si>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</si>
  <si>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</si>
  <si>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</si>
  <si>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</si>
  <si>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</si>
  <si>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</si>
  <si>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</si>
  <si>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</si>
  <si>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</si>
  <si>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</si>
  <si>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</si>
  <si>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</si>
  <si>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</si>
  <si>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</si>
  <si>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</si>
  <si>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</si>
  <si>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</si>
  <si>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</si>
  <si>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</si>
  <si>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</si>
  <si>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</si>
  <si>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</si>
  <si>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</si>
  <si>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</si>
  <si>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</si>
  <si>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</si>
  <si>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</si>
  <si>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</si>
  <si>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</si>
  <si>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</si>
  <si>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</si>
  <si>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</si>
  <si>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</si>
  <si>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</si>
  <si>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</si>
  <si>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</si>
  <si>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</si>
  <si>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</si>
  <si>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</si>
  <si>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</si>
  <si>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</si>
  <si>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</si>
  <si>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</si>
  <si>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</si>
  <si>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</si>
  <si>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</si>
  <si>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</si>
  <si>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</si>
  <si>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</si>
  <si>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</si>
  <si>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</si>
  <si>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</si>
  <si>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</si>
  <si>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</si>
  <si>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</si>
  <si>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</si>
  <si>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</si>
  <si>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</si>
  <si>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</si>
  <si>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</si>
  <si>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</si>
  <si>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</si>
  <si>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</si>
  <si>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</si>
  <si>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</si>
  <si>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</si>
  <si>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</si>
  <si>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</si>
  <si>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</si>
  <si>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</si>
  <si>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</si>
  <si>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</si>
  <si>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</si>
  <si>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</si>
  <si>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</si>
  <si>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</si>
  <si>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</si>
  <si>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</si>
  <si>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</si>
  <si>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</si>
  <si>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</si>
  <si>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</si>
  <si>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</si>
  <si>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</si>
  <si>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</si>
  <si>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</si>
  <si>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</si>
  <si>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</si>
  <si>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</si>
  <si>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</si>
  <si>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</si>
  <si>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</si>
  <si>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</si>
  <si>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</si>
  <si>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</si>
  <si>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</si>
  <si>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</si>
  <si>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</si>
  <si>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</si>
  <si>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</si>
  <si>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</si>
  <si>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</si>
  <si>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</si>
  <si>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</si>
  <si>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</si>
  <si>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</si>
  <si>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</si>
  <si>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</si>
  <si>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</si>
  <si>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</si>
  <si>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</si>
  <si>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</si>
  <si>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</si>
  <si>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</si>
  <si>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</si>
  <si>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</si>
  <si>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</si>
  <si>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</si>
  <si>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</si>
  <si>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</si>
  <si>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</si>
  <si>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</si>
  <si>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</si>
  <si>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</si>
  <si>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</si>
  <si>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</si>
  <si>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</si>
  <si>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</si>
  <si>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</si>
  <si>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</si>
  <si>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</si>
  <si>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</si>
  <si>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</si>
  <si>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</si>
  <si>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</si>
  <si>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</si>
  <si>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</si>
  <si>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</si>
  <si>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</si>
  <si>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</si>
  <si>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</si>
  <si>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</si>
  <si>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</si>
  <si>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</si>
  <si>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</si>
  <si>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</si>
  <si>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</si>
  <si>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</si>
  <si>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</si>
  <si>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</si>
  <si>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</si>
  <si>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</si>
  <si>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</si>
  <si>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</si>
  <si>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</si>
  <si>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</si>
  <si>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</si>
  <si>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</si>
  <si>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</si>
  <si>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</si>
  <si>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</si>
  <si>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</si>
  <si>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</si>
  <si>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</si>
  <si>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</si>
  <si>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</si>
  <si>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</si>
  <si>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</si>
  <si>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</si>
  <si>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</si>
  <si>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</si>
  <si>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</si>
  <si>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</si>
  <si>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</si>
  <si>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</si>
  <si>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</si>
  <si>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</si>
  <si>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</si>
  <si>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</si>
  <si>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</si>
  <si>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</si>
  <si>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</si>
  <si>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</si>
  <si>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</si>
  <si>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</si>
  <si>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</si>
  <si>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</si>
  <si>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</si>
  <si>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</si>
  <si>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</si>
  <si>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</si>
  <si>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</si>
  <si>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</si>
  <si>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</si>
  <si>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</si>
  <si>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</si>
  <si>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</si>
  <si>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</si>
  <si>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</si>
  <si>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</si>
  <si>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</si>
  <si>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</si>
  <si>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</si>
  <si>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</si>
  <si>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</si>
  <si>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</si>
  <si>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</si>
  <si>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</si>
  <si>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</si>
  <si>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</si>
  <si>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</si>
  <si>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</si>
  <si>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</si>
  <si>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</si>
  <si>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</si>
  <si>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</si>
  <si>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</si>
  <si>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</si>
  <si>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</si>
  <si>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</si>
  <si>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</si>
  <si>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</si>
  <si>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</si>
  <si>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</si>
  <si>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</si>
  <si>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</si>
  <si>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</si>
  <si>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</si>
  <si>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</si>
  <si>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</si>
  <si>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</si>
  <si>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</si>
  <si>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</si>
  <si>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</si>
  <si>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</si>
  <si>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</si>
  <si>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</si>
  <si>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</si>
  <si>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</si>
  <si>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</si>
  <si>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</si>
  <si>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</si>
  <si>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</si>
  <si>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</si>
  <si>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</si>
  <si>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</si>
  <si>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</si>
  <si>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</si>
  <si>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</si>
  <si>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</si>
  <si>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</si>
  <si>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</si>
  <si>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</si>
  <si>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</si>
  <si>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</si>
  <si>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</si>
  <si>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</si>
  <si>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</si>
  <si>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</si>
  <si>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</si>
  <si>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</si>
  <si>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</si>
  <si>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</si>
  <si>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</si>
  <si>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</si>
  <si>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</si>
  <si>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</si>
  <si>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</si>
  <si>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</si>
  <si>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</si>
  <si>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</si>
  <si>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</si>
  <si>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</si>
  <si>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</si>
  <si>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</si>
  <si>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</si>
  <si>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</si>
  <si>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</si>
  <si>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</si>
  <si>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</si>
  <si>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</si>
  <si>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</si>
  <si>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</si>
  <si>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</si>
  <si>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</si>
  <si>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</si>
  <si>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</si>
  <si>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</si>
  <si>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</si>
  <si>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</si>
  <si>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</si>
  <si>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</si>
  <si>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</si>
  <si>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</si>
  <si>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</si>
  <si>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</si>
  <si>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</si>
  <si>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</si>
  <si>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</si>
  <si>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</si>
  <si>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</si>
  <si>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</si>
  <si>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</si>
  <si>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</si>
  <si>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</si>
  <si>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</si>
  <si>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</si>
  <si>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</si>
  <si>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</si>
  <si>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</si>
  <si>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</si>
  <si>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</si>
  <si>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</si>
  <si>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</si>
  <si>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</si>
  <si>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</si>
  <si>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</si>
  <si>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</si>
  <si>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</si>
  <si>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</si>
  <si>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</si>
  <si>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</si>
  <si>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</si>
  <si>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</si>
  <si>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</si>
  <si>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</si>
  <si>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</si>
  <si>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</si>
  <si>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</si>
  <si>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</si>
  <si>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</si>
  <si>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</si>
  <si>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</si>
  <si>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</si>
  <si>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</si>
  <si>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</si>
  <si>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</si>
  <si>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</si>
  <si>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</si>
  <si>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</si>
  <si>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</si>
  <si>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</si>
  <si>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</si>
  <si>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</si>
  <si>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</si>
  <si>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</si>
  <si>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</si>
  <si>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</si>
  <si>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</si>
  <si>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</si>
  <si>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</si>
  <si>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</si>
  <si>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</si>
  <si>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</si>
  <si>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</si>
  <si>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</si>
  <si>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</si>
  <si>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</si>
  <si>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</si>
  <si>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</si>
  <si>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</si>
  <si>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</si>
  <si>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</si>
  <si>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</si>
  <si>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</si>
  <si>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</si>
  <si>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</si>
  <si>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</si>
  <si>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</si>
  <si>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</si>
  <si>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</si>
  <si>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</si>
  <si>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</si>
  <si>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</si>
  <si>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</si>
  <si>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</si>
  <si>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</si>
  <si>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</si>
  <si>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</si>
  <si>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</si>
  <si>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</si>
  <si>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</si>
  <si>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</si>
  <si>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</si>
  <si>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</si>
  <si>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</si>
  <si>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</si>
  <si>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</si>
  <si>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</si>
  <si>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</si>
  <si>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</si>
  <si>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</si>
  <si>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</si>
  <si>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</si>
  <si>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</si>
  <si>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</si>
  <si>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</si>
  <si>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</si>
  <si>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</si>
  <si>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</si>
  <si>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</si>
  <si>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</si>
  <si>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</si>
  <si>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</si>
  <si>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</si>
  <si>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</si>
  <si>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</si>
  <si>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</si>
  <si>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</si>
  <si>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</si>
  <si>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</si>
  <si>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</si>
  <si>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</si>
  <si>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</si>
  <si>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</si>
  <si>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</si>
  <si>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</si>
  <si>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</si>
  <si>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</si>
  <si>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</si>
  <si>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</si>
  <si>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</si>
  <si>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</si>
  <si>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</si>
  <si>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</si>
  <si>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</si>
  <si>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</si>
  <si>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</si>
  <si>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</si>
  <si>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</si>
  <si>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</si>
  <si>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</si>
  <si>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</si>
  <si>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</si>
  <si>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</si>
  <si>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</si>
  <si>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</si>
  <si>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</si>
  <si>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</si>
  <si>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</si>
  <si>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</si>
  <si>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</si>
  <si>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</si>
  <si>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</si>
  <si>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</si>
  <si>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</si>
  <si>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</si>
  <si>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</si>
  <si>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</si>
  <si>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</si>
  <si>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</si>
  <si>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</si>
  <si>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</si>
  <si>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</si>
  <si>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</si>
  <si>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</si>
  <si>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</si>
  <si>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</si>
  <si>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</si>
  <si>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</si>
  <si>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</si>
  <si>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</si>
  <si>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</si>
  <si>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</si>
  <si>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</si>
  <si>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</si>
  <si>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</si>
  <si>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</si>
  <si>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</si>
  <si>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</si>
  <si>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</si>
  <si>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</si>
  <si>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</si>
  <si>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</si>
  <si>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</si>
  <si>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</si>
  <si>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</si>
  <si>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</si>
  <si>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</si>
  <si>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</si>
  <si>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</si>
  <si>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</si>
  <si>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</si>
  <si>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</si>
  <si>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</si>
  <si>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</si>
  <si>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</si>
  <si>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</si>
  <si>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</si>
  <si>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</si>
  <si>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</si>
  <si>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</si>
  <si>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</si>
  <si>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</si>
  <si>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</si>
  <si>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</si>
  <si>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</si>
  <si>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</si>
  <si>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</si>
  <si>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</si>
  <si>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</si>
  <si>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</si>
  <si>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</si>
  <si>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</si>
  <si>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</si>
  <si>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</si>
  <si>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</si>
  <si>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</si>
  <si>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</si>
  <si>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</si>
  <si>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</si>
  <si>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</si>
  <si>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</si>
  <si>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</si>
  <si>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</si>
  <si>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</si>
  <si>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</si>
  <si>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</si>
  <si>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</si>
  <si>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</si>
  <si>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</si>
  <si>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</si>
  <si>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</si>
  <si>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</si>
  <si>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</si>
  <si>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</si>
  <si>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</si>
  <si>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</si>
  <si>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</si>
  <si>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</si>
  <si>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</si>
  <si>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</si>
  <si>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</si>
  <si>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</si>
  <si>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</si>
  <si>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</si>
  <si>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</si>
  <si>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</si>
  <si>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</si>
  <si>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</si>
  <si>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</si>
  <si>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</si>
  <si>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</si>
  <si>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</si>
  <si>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</si>
  <si>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</si>
  <si>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</si>
  <si>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</si>
  <si>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</si>
  <si>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</si>
  <si>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</si>
  <si>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</si>
  <si>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</si>
  <si>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</si>
  <si>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</si>
  <si>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</si>
  <si>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</si>
  <si>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</si>
  <si>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</si>
  <si>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</si>
  <si>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</si>
  <si>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</si>
  <si>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</si>
  <si>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</si>
  <si>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</si>
  <si>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</si>
  <si>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</si>
  <si>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</si>
  <si>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</si>
  <si>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</si>
  <si>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</si>
  <si>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</si>
  <si>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</si>
  <si>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</si>
  <si>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</si>
  <si>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</si>
  <si>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</si>
  <si>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</si>
  <si>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</si>
  <si>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</si>
  <si>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</si>
  <si>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</si>
  <si>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</si>
  <si>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</si>
  <si>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</si>
  <si>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</si>
  <si>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</si>
  <si>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</si>
  <si>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</si>
  <si>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</si>
  <si>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</si>
  <si>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</si>
  <si>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</si>
  <si>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</si>
  <si>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</si>
  <si>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</si>
  <si>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</si>
  <si>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</si>
  <si>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</si>
  <si>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</si>
  <si>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</si>
  <si>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</si>
  <si>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</si>
  <si>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</si>
  <si>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</si>
  <si>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</si>
  <si>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</si>
  <si>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</si>
  <si>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</si>
  <si>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</si>
  <si>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</si>
  <si>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</si>
  <si>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</si>
  <si>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</si>
  <si>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</si>
  <si>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</si>
  <si>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</si>
  <si>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</si>
  <si>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</si>
  <si>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</si>
  <si>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</si>
  <si>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</si>
  <si>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</si>
  <si>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</si>
  <si>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</si>
  <si>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</si>
  <si>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</si>
  <si>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</si>
  <si>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</si>
  <si>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</si>
  <si>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</si>
  <si>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</si>
  <si>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</si>
  <si>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</si>
  <si>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</si>
  <si>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</si>
  <si>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</si>
  <si>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</si>
  <si>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</si>
  <si>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</si>
  <si>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</si>
  <si>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</si>
  <si>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</si>
  <si>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</si>
  <si>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</si>
  <si>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</si>
  <si>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</si>
  <si>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</si>
  <si>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</si>
  <si>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</si>
  <si>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</si>
  <si>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</si>
  <si>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</si>
  <si>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</si>
  <si>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</si>
  <si>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</si>
  <si>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</si>
  <si>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</si>
  <si>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</si>
  <si>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</si>
  <si>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</si>
  <si>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</si>
  <si>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</si>
  <si>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</si>
  <si>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</si>
  <si>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</si>
  <si>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</si>
  <si>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</si>
  <si>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</si>
  <si>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</si>
  <si>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</si>
  <si>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</si>
  <si>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</si>
  <si>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</si>
  <si>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</si>
  <si>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</si>
  <si>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</si>
  <si>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</si>
  <si>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</si>
  <si>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</si>
  <si>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</si>
  <si>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</si>
  <si>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</si>
  <si>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</si>
  <si>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</si>
  <si>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</si>
  <si>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</si>
  <si>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</si>
  <si>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</si>
  <si>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</si>
  <si>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</si>
  <si>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</si>
  <si>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</si>
  <si>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</si>
  <si>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</si>
  <si>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</si>
  <si>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</si>
  <si>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</si>
  <si>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</si>
  <si>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</si>
  <si>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</si>
  <si>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</si>
  <si>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</si>
  <si>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</si>
  <si>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</si>
  <si>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</si>
  <si>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</si>
  <si>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</si>
  <si>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</si>
  <si>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</si>
  <si>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</si>
  <si>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</si>
  <si>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</si>
  <si>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</si>
  <si>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</si>
  <si>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</si>
  <si>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</si>
  <si>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</si>
  <si>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</si>
  <si>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</si>
  <si>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</si>
  <si>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</si>
  <si>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</si>
  <si>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</si>
  <si>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</si>
  <si>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</si>
  <si>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</si>
  <si>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</si>
  <si>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</si>
  <si>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</si>
  <si>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</si>
  <si>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</si>
  <si>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</si>
  <si>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</si>
  <si>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</si>
  <si>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</si>
  <si>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</si>
  <si>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</si>
  <si>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</si>
  <si>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</si>
  <si>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</si>
  <si>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</si>
  <si>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</si>
  <si>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</si>
  <si>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</si>
  <si>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</si>
  <si>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</si>
  <si>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</si>
  <si>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</si>
  <si>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</si>
  <si>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</si>
  <si>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</si>
  <si>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</si>
  <si>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</si>
  <si>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</si>
  <si>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</si>
  <si>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</si>
  <si>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</si>
  <si>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</si>
  <si>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</si>
  <si>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</si>
  <si>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</si>
  <si>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</si>
  <si>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</si>
  <si>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</si>
  <si>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</si>
  <si>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</si>
  <si>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</si>
  <si>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</si>
  <si>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</si>
  <si>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</si>
  <si>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</si>
  <si>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</si>
  <si>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</si>
  <si>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</si>
  <si>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</si>
  <si>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</si>
  <si>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</si>
  <si>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</si>
  <si>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</si>
  <si>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</si>
  <si>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</si>
  <si>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</si>
  <si>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</si>
  <si>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</si>
  <si>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</si>
  <si>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</si>
  <si>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</si>
  <si>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</si>
  <si>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</si>
  <si>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</si>
  <si>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</si>
  <si>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</si>
  <si>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</si>
  <si>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</si>
  <si>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</si>
  <si>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</si>
  <si>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</si>
  <si>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</si>
  <si>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</si>
  <si>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</si>
  <si>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</si>
  <si>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</si>
  <si>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</si>
  <si>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</si>
  <si>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</si>
  <si>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</si>
  <si>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</si>
  <si>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</si>
  <si>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</si>
  <si>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</si>
  <si>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</si>
  <si>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</si>
  <si>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</si>
  <si>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</si>
  <si>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</si>
  <si>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</si>
  <si>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</si>
  <si>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</si>
  <si>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</si>
  <si>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</si>
  <si>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</si>
  <si>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</si>
  <si>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</si>
  <si>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</si>
  <si>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</si>
  <si>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</si>
  <si>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</si>
  <si>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</si>
  <si>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</si>
  <si>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</si>
  <si>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</si>
  <si>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</si>
  <si>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</si>
  <si>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</si>
  <si>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</si>
  <si>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</si>
  <si>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</si>
  <si>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</si>
  <si>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</si>
  <si>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</si>
  <si>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</si>
  <si>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</si>
  <si>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</si>
  <si>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</si>
  <si>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</si>
  <si>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</si>
  <si>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</si>
  <si>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</si>
  <si>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</si>
  <si>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</si>
  <si>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</si>
  <si>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</si>
  <si>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</si>
  <si>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</si>
  <si>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</si>
  <si>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</si>
  <si>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</si>
  <si>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</si>
  <si>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</si>
  <si>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</si>
  <si>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</si>
  <si>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</si>
  <si>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</si>
  <si>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</si>
  <si>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</si>
  <si>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</si>
  <si>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</si>
  <si>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</si>
  <si>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</si>
  <si>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</si>
  <si>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</si>
  <si>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</si>
  <si>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</si>
  <si>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</si>
  <si>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</si>
  <si>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</si>
  <si>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</si>
  <si>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</si>
  <si>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</si>
  <si>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</si>
  <si>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</si>
  <si>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</si>
  <si>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</si>
  <si>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</si>
  <si>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</si>
  <si>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</si>
  <si>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</si>
  <si>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</si>
  <si>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</si>
  <si>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</si>
  <si>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</si>
  <si>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</si>
  <si>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</si>
  <si>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</si>
  <si>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</si>
  <si>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</si>
  <si>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</si>
  <si>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</si>
  <si>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</si>
  <si>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</si>
  <si>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</si>
  <si>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</si>
  <si>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</si>
  <si>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</si>
  <si>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</si>
  <si>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</si>
  <si>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</si>
  <si>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</si>
  <si>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</si>
  <si>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</si>
  <si>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</si>
  <si>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</si>
  <si>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</si>
  <si>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</si>
  <si>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</si>
  <si>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</si>
  <si>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</si>
  <si>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</si>
  <si>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</si>
  <si>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</si>
  <si>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</si>
  <si>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</si>
  <si>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</si>
  <si>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</si>
  <si>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</si>
  <si>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</si>
  <si>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</si>
  <si>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</si>
  <si>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</si>
  <si>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</si>
  <si>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</si>
  <si>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</si>
  <si>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</si>
  <si>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</si>
  <si>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</si>
  <si>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</si>
  <si>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</si>
  <si>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</si>
  <si>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</si>
  <si>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</si>
  <si>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</si>
  <si>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</si>
  <si>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</si>
  <si>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</si>
  <si>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</si>
  <si>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</si>
  <si>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</si>
  <si>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</si>
  <si>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</si>
  <si>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</si>
  <si>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</si>
  <si>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</si>
  <si>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</si>
  <si>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</si>
  <si>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</si>
  <si>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</si>
  <si>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</si>
  <si>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</si>
  <si>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</si>
  <si>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</si>
  <si>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</si>
  <si>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</si>
  <si>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</si>
  <si>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</si>
  <si>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</si>
  <si>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</si>
  <si>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</si>
  <si>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</si>
  <si>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</si>
  <si>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</si>
  <si>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</si>
  <si>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</si>
  <si>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</si>
  <si>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</si>
  <si>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</si>
  <si>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</si>
  <si>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</si>
  <si>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</si>
  <si>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</si>
  <si>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</si>
  <si>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</si>
  <si>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</si>
  <si>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</si>
  <si>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</si>
  <si>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</si>
  <si>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</si>
  <si>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</si>
  <si>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</si>
  <si>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</si>
  <si>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</si>
  <si>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</si>
  <si>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</si>
  <si>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</si>
  <si>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</si>
  <si>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</si>
  <si>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</si>
  <si>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</si>
  <si>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</si>
  <si>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</si>
  <si>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</si>
  <si>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</si>
  <si>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</si>
  <si>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</si>
  <si>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</si>
  <si>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</si>
  <si>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</si>
  <si>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</si>
  <si>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</si>
  <si>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</si>
  <si>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</si>
  <si>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</si>
  <si>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</si>
  <si>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</si>
  <si>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</si>
  <si>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</si>
  <si>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</si>
  <si>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</si>
  <si>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</si>
  <si>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</si>
  <si>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</si>
  <si>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</si>
  <si>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</si>
  <si>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</si>
  <si>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</si>
  <si>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</si>
  <si>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</si>
  <si>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</si>
  <si>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</si>
  <si>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</si>
  <si>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</si>
  <si>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</si>
  <si>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</si>
  <si>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</si>
  <si>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</si>
  <si>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</si>
  <si>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</si>
  <si>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</si>
  <si>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</si>
  <si>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</si>
  <si>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</si>
  <si>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</si>
  <si>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</si>
  <si>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</si>
  <si>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</si>
  <si>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</si>
  <si>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</si>
  <si>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</si>
  <si>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</si>
  <si>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</si>
  <si>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</si>
  <si>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</si>
  <si>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</si>
  <si>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</si>
  <si>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</si>
  <si>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</si>
  <si>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</si>
  <si>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</si>
  <si>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</si>
  <si>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</si>
  <si>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</si>
  <si>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</si>
  <si>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</si>
  <si>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</si>
  <si>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</si>
  <si>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</si>
  <si>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</si>
  <si>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</si>
  <si>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</si>
  <si>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</si>
  <si>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</si>
  <si>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</si>
  <si>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</si>
  <si>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</si>
  <si>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</si>
  <si>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</si>
  <si>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</si>
  <si>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</si>
  <si>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</si>
  <si>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</si>
  <si>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</si>
  <si>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</si>
  <si>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</si>
  <si>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</si>
  <si>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</si>
  <si>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</si>
  <si>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</si>
  <si>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</si>
  <si>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</si>
  <si>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</si>
  <si>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</si>
  <si>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</si>
  <si>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</si>
  <si>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</si>
  <si>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</si>
  <si>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</si>
  <si>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</si>
  <si>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</si>
  <si>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</si>
  <si>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</si>
  <si>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</si>
  <si>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</si>
  <si>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</si>
  <si>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</si>
  <si>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</si>
  <si>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</si>
  <si>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</si>
  <si>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</si>
  <si>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</si>
  <si>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</si>
  <si>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</si>
  <si>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</si>
  <si>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</si>
  <si>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</si>
  <si>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</si>
  <si>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</si>
  <si>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</si>
  <si>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</si>
  <si>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</si>
  <si>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</si>
  <si>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</si>
  <si>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</si>
  <si>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</si>
  <si>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</si>
  <si>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</si>
  <si>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</si>
  <si>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</si>
  <si>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</si>
  <si>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</si>
  <si>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</si>
  <si>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</si>
  <si>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</si>
  <si>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</si>
  <si>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</si>
  <si>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</si>
  <si>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</si>
  <si>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</si>
  <si>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</si>
  <si>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</si>
  <si>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</si>
  <si>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</si>
  <si>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</si>
  <si>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</si>
  <si>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</si>
  <si>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</si>
  <si>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</si>
  <si>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</si>
  <si>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</si>
  <si>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</si>
  <si>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</si>
  <si>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</si>
  <si>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</si>
  <si>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</si>
  <si>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</si>
  <si>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</si>
  <si>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</si>
  <si>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</si>
  <si>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</si>
  <si>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</si>
  <si>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</si>
  <si>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</si>
  <si>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</si>
  <si>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</si>
  <si>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</si>
  <si>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</si>
  <si>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</si>
  <si>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</si>
  <si>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</si>
  <si>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</si>
  <si>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</si>
  <si>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</si>
  <si>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</si>
  <si>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</si>
  <si>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</si>
  <si>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</si>
  <si>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</si>
  <si>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</si>
  <si>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</si>
  <si>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</si>
  <si>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</si>
  <si>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</si>
  <si>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</si>
  <si>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</si>
  <si>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</si>
  <si>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</si>
  <si>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</si>
  <si>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</si>
  <si>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</si>
  <si>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</si>
  <si>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</si>
  <si>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</si>
  <si>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</si>
  <si>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</si>
  <si>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</si>
  <si>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</si>
  <si>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</si>
  <si>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</si>
  <si>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</si>
  <si>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</si>
  <si>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</si>
  <si>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</si>
  <si>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</si>
  <si>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</si>
  <si>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</si>
  <si>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</si>
  <si>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</si>
  <si>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</si>
  <si>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</si>
  <si>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</si>
  <si>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</si>
  <si>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</si>
  <si>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</si>
  <si>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</si>
  <si>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</si>
  <si>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</si>
  <si>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</si>
  <si>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</si>
  <si>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</si>
  <si>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</si>
  <si>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</si>
  <si>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</si>
  <si>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</si>
  <si>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</si>
  <si>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</si>
  <si>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</si>
  <si>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</si>
  <si>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</si>
  <si>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</si>
  <si>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</si>
  <si>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</si>
  <si>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</si>
  <si>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</si>
  <si>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</si>
  <si>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</si>
  <si>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</si>
  <si>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</si>
  <si>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</si>
  <si>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</si>
  <si>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</si>
  <si>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</si>
  <si>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</si>
  <si>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</si>
  <si>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</si>
  <si>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</si>
  <si>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</si>
  <si>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</si>
  <si>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</si>
  <si>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</si>
  <si>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</si>
  <si>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</si>
  <si>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</si>
  <si>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</si>
  <si>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</si>
  <si>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</si>
  <si>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</si>
  <si>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</si>
  <si>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</si>
  <si>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</si>
  <si>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</si>
  <si>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</si>
  <si>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</si>
  <si>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</si>
  <si>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</si>
  <si>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</si>
  <si>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</si>
  <si>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</si>
  <si>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</si>
  <si>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</si>
  <si>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</si>
  <si>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</si>
  <si>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</si>
  <si>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</si>
  <si>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</si>
  <si>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</si>
  <si>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</si>
  <si>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</si>
  <si>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</si>
  <si>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</si>
  <si>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</si>
  <si>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</si>
  <si>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</si>
  <si>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</si>
  <si>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</si>
  <si>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</si>
  <si>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</si>
  <si>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</si>
  <si>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</si>
  <si>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</si>
  <si>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</si>
  <si>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</si>
  <si>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</si>
  <si>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</si>
  <si>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</si>
  <si>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</si>
  <si>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</si>
  <si>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</si>
  <si>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</si>
  <si>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</si>
  <si>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</si>
  <si>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</si>
  <si>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</si>
  <si>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</si>
  <si>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</si>
  <si>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</si>
  <si>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</si>
  <si>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</si>
  <si>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</si>
  <si>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</si>
  <si>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</si>
  <si>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</si>
  <si>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</si>
  <si>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</si>
  <si>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</si>
  <si>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</si>
  <si>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</si>
  <si>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</si>
  <si>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</si>
  <si>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</si>
  <si>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</si>
  <si>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</si>
  <si>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</si>
  <si>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</si>
  <si>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</si>
  <si>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</si>
  <si>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</si>
  <si>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</si>
  <si>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</si>
  <si>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</si>
  <si>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</si>
  <si>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</si>
  <si>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</si>
  <si>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</si>
  <si>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</si>
  <si>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</si>
  <si>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</si>
  <si>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</si>
  <si>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</si>
  <si>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</si>
  <si>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</si>
  <si>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</si>
  <si>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</si>
  <si>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</si>
  <si>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</si>
  <si>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</si>
  <si>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</si>
  <si>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</si>
  <si>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</si>
  <si>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</si>
  <si>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</si>
  <si>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</si>
  <si>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</si>
  <si>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</si>
  <si>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</si>
  <si>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</si>
  <si>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</si>
  <si>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</si>
  <si>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</si>
  <si>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</si>
  <si>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</si>
  <si>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</si>
  <si>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</si>
  <si>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</si>
  <si>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</si>
  <si>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</si>
  <si>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</si>
  <si>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</si>
  <si>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</si>
  <si>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</si>
  <si>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</si>
  <si>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</si>
  <si>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</si>
  <si>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</si>
  <si>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</si>
  <si>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</si>
  <si>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</si>
  <si>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</si>
  <si>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</si>
  <si>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</si>
  <si>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</si>
  <si>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</si>
  <si>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</si>
  <si>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</si>
  <si>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</si>
  <si>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</si>
  <si>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</si>
  <si>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</si>
  <si>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</si>
  <si>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</si>
  <si>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</si>
  <si>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</si>
  <si>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</si>
  <si>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</si>
  <si>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</si>
  <si>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</si>
  <si>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</si>
  <si>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</si>
  <si>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</si>
  <si>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</si>
  <si>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</si>
  <si>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</si>
  <si>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</si>
  <si>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</si>
  <si>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</si>
  <si>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</si>
  <si>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</si>
  <si>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</si>
  <si>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</si>
  <si>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</si>
  <si>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</si>
  <si>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</si>
  <si>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</si>
  <si>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</si>
  <si>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</si>
  <si>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</si>
  <si>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</si>
  <si>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</si>
  <si>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</si>
  <si>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</si>
  <si>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</si>
  <si>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</si>
  <si>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</si>
  <si>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</si>
  <si>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</si>
  <si>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</si>
  <si>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</si>
  <si>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</si>
  <si>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</si>
  <si>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</si>
  <si>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</si>
  <si>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</si>
  <si>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</si>
  <si>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</si>
  <si>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</si>
  <si>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</si>
  <si>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</si>
  <si>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</si>
  <si>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</si>
  <si>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</si>
  <si>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</si>
  <si>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</si>
  <si>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</si>
  <si>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</si>
  <si>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</si>
  <si>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</si>
  <si>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</si>
  <si>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</si>
  <si>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</si>
  <si>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</si>
  <si>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</si>
  <si>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</si>
  <si>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</si>
  <si>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</si>
  <si>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</si>
  <si>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</si>
  <si>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</si>
  <si>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</si>
  <si>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</si>
  <si>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</si>
  <si>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</si>
  <si>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</si>
  <si>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</si>
  <si>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</si>
  <si>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</si>
  <si>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</si>
  <si>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</si>
  <si>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</si>
  <si>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</si>
  <si>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</si>
  <si>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</si>
  <si>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</si>
  <si>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</si>
  <si>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</si>
  <si>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</si>
  <si>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</si>
  <si>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</si>
  <si>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</si>
  <si>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</si>
  <si>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</si>
  <si>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</si>
  <si>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</si>
  <si>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</si>
  <si>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</si>
  <si>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</si>
  <si>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</si>
  <si>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</si>
  <si>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</si>
  <si>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</si>
  <si>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</si>
  <si>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</si>
  <si>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</si>
  <si>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</si>
  <si>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</si>
  <si>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</si>
  <si>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</si>
  <si>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</si>
  <si>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</si>
  <si>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</si>
  <si>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</si>
  <si>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</si>
  <si>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</si>
  <si>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</si>
  <si>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</si>
  <si>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</si>
  <si>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</si>
  <si>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</si>
  <si>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</si>
  <si>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</si>
  <si>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</si>
  <si>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</si>
  <si>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</si>
  <si>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</si>
  <si>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</si>
  <si>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</si>
  <si>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</si>
  <si>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</si>
  <si>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</si>
  <si>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</si>
  <si>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</si>
  <si>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</si>
  <si>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</si>
  <si>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</si>
  <si>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</si>
  <si>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</si>
  <si>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</si>
  <si>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</si>
  <si>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</si>
  <si>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</si>
  <si>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</si>
  <si>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</si>
  <si>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</si>
  <si>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</si>
  <si>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</si>
  <si>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</si>
  <si>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</si>
  <si>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</si>
  <si>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</si>
  <si>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</si>
  <si>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</si>
  <si>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</si>
  <si>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</si>
  <si>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</si>
  <si>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</si>
  <si>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</si>
  <si>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</si>
  <si>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</si>
  <si>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</si>
  <si>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</si>
  <si>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</si>
  <si>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</si>
  <si>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</si>
  <si>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</si>
  <si>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</si>
  <si>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</si>
  <si>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</si>
  <si>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</si>
  <si>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</si>
  <si>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</si>
  <si>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</si>
  <si>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</si>
  <si>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</si>
  <si>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</si>
  <si>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</si>
  <si>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</si>
  <si>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</si>
  <si>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</si>
  <si>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</si>
  <si>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</si>
  <si>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</si>
  <si>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</si>
  <si>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</si>
  <si>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</si>
  <si>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</si>
  <si>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</si>
  <si>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</si>
  <si>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</si>
  <si>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</si>
  <si>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</si>
  <si>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</si>
  <si>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</si>
  <si>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</si>
  <si>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</si>
  <si>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</si>
  <si>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</si>
  <si>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</si>
  <si>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</si>
  <si>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</si>
  <si>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</si>
  <si>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</si>
  <si>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</si>
  <si>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</si>
  <si>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</si>
  <si>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</si>
  <si>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</si>
  <si>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</si>
  <si>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</si>
  <si>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</si>
  <si>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</si>
  <si>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</si>
  <si>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</si>
  <si>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</si>
  <si>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</si>
  <si>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</si>
  <si>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</si>
  <si>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</si>
  <si>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</si>
  <si>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</si>
  <si>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</si>
  <si>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</si>
  <si>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</si>
  <si>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</si>
  <si>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</si>
  <si>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</si>
  <si>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</si>
  <si>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</si>
  <si>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</si>
  <si>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</si>
  <si>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</si>
  <si>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</si>
  <si>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</si>
  <si>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</si>
  <si>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</si>
  <si>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</si>
  <si>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</si>
  <si>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</si>
  <si>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</si>
  <si>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</si>
  <si>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</si>
  <si>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</si>
  <si>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</si>
  <si>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</si>
  <si>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</si>
  <si>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</si>
  <si>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</si>
  <si>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</si>
  <si>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</si>
  <si>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</si>
  <si>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</si>
  <si>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</si>
  <si>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</si>
  <si>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</si>
  <si>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</si>
  <si>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</si>
  <si>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</si>
  <si>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</si>
  <si>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</si>
  <si>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</si>
  <si>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</si>
  <si>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</si>
  <si>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</si>
  <si>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</si>
  <si>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</si>
  <si>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</si>
  <si>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</si>
  <si>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</si>
  <si>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</si>
  <si>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</si>
  <si>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</si>
  <si>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</si>
  <si>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</si>
  <si>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</si>
  <si>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</si>
  <si>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</si>
  <si>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</si>
  <si>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</si>
  <si>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</si>
  <si>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</si>
  <si>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</si>
  <si>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</si>
  <si>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</si>
  <si>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</si>
  <si>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</si>
  <si>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</si>
  <si>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</si>
  <si>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</si>
  <si>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</si>
  <si>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</si>
  <si>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</si>
  <si>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</si>
  <si>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</si>
  <si>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</si>
  <si>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</si>
  <si>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</si>
  <si>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</si>
  <si>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</si>
  <si>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</si>
  <si>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</si>
  <si>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</si>
  <si>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</si>
  <si>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</si>
  <si>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</si>
  <si>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</si>
  <si>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</si>
  <si>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</si>
  <si>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</si>
  <si>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</si>
  <si>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</si>
  <si>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</si>
  <si>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</si>
  <si>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</si>
  <si>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</si>
  <si>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</si>
  <si>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</si>
  <si>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</si>
  <si>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</si>
  <si>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</si>
  <si>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</si>
  <si>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</si>
  <si>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</si>
  <si>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</si>
  <si>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</si>
  <si>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</si>
  <si>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</si>
  <si>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</si>
  <si>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</si>
  <si>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</si>
  <si>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</si>
  <si>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</si>
  <si>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</si>
  <si>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</si>
  <si>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</si>
  <si>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</si>
  <si>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</si>
  <si>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</si>
  <si>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</si>
  <si>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</si>
  <si>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</si>
  <si>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</si>
  <si>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</si>
  <si>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</si>
  <si>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</si>
  <si>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</si>
  <si>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</si>
  <si>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</si>
  <si>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</si>
  <si>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</si>
  <si>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</si>
  <si>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</si>
  <si>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</si>
  <si>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</si>
  <si>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</si>
  <si>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</si>
  <si>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</si>
  <si>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</si>
  <si>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</si>
  <si>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</si>
  <si>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</si>
  <si>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</si>
  <si>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</si>
  <si>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</si>
  <si>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</si>
  <si>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</si>
  <si>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</si>
  <si>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</si>
  <si>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</si>
  <si>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</si>
  <si>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</si>
  <si>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</si>
  <si>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</si>
  <si>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</si>
  <si>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</si>
  <si>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</si>
  <si>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</si>
  <si>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</si>
  <si>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</si>
  <si>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</si>
  <si>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</si>
  <si>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</si>
  <si>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</si>
  <si>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</si>
  <si>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</si>
  <si>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</si>
  <si>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</si>
  <si>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</si>
  <si>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</si>
  <si>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</si>
  <si>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</si>
  <si>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</si>
  <si>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</si>
  <si>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</si>
  <si>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</si>
  <si>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</si>
  <si>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</si>
  <si>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</si>
  <si>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</si>
  <si>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</si>
  <si>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</si>
  <si>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</si>
  <si>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</si>
  <si>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</si>
  <si>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</si>
  <si>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</si>
  <si>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</si>
  <si>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</si>
  <si>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</si>
  <si>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</si>
  <si>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</si>
  <si>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</si>
  <si>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</si>
  <si>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</si>
  <si>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</si>
  <si>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</si>
  <si>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</si>
  <si>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</si>
  <si>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</si>
  <si>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</si>
  <si>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</si>
  <si>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</si>
  <si>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</si>
  <si>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</si>
  <si>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</si>
  <si>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</si>
  <si>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</si>
  <si>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</si>
  <si>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</si>
  <si>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</si>
  <si>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</si>
  <si>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</si>
  <si>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</si>
  <si>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</si>
  <si>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</si>
  <si>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</si>
  <si>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</si>
  <si>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</si>
  <si>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</si>
  <si>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</si>
  <si>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</si>
  <si>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</si>
  <si>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</si>
  <si>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</si>
  <si>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</si>
  <si>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</si>
  <si>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</si>
  <si>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</si>
  <si>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</si>
  <si>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</si>
  <si>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</si>
  <si>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</si>
  <si>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</si>
  <si>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</si>
  <si>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</si>
  <si>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</si>
  <si>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</si>
  <si>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</si>
  <si>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</si>
  <si>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</si>
  <si>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</si>
  <si>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</si>
  <si>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</si>
  <si>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</si>
  <si>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</si>
  <si>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</si>
  <si>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</si>
  <si>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</si>
  <si>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</si>
  <si>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</si>
  <si>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</si>
  <si>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</si>
  <si>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</si>
  <si>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</si>
  <si>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</si>
  <si>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</si>
  <si>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</si>
  <si>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</si>
  <si>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</si>
  <si>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</si>
  <si>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</si>
  <si>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</si>
  <si>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</si>
  <si>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</si>
  <si>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</si>
  <si>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</si>
  <si>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</si>
  <si>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</si>
  <si>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</si>
  <si>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</si>
  <si>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</si>
  <si>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</si>
  <si>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</si>
  <si>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</si>
  <si>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</si>
  <si>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</si>
  <si>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</si>
  <si>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</si>
  <si>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</si>
  <si>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</si>
  <si>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</si>
  <si>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</si>
  <si>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</si>
  <si>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</si>
  <si>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</si>
  <si>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</si>
  <si>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</si>
  <si>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</si>
  <si>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</si>
  <si>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</si>
  <si>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</si>
  <si>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</si>
  <si>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</si>
  <si>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</si>
  <si>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</si>
  <si>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</si>
  <si>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</si>
  <si>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</si>
  <si>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</si>
  <si>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</si>
  <si>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</si>
  <si>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</si>
  <si>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</si>
  <si>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</si>
  <si>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</si>
  <si>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</si>
  <si>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</si>
  <si>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</si>
  <si>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</si>
  <si>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</si>
  <si>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</si>
  <si>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</si>
  <si>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</si>
  <si>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</si>
  <si>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</si>
  <si>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</si>
  <si>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</si>
  <si>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</si>
  <si>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</si>
  <si>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</si>
  <si>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</si>
  <si>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</si>
  <si>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</si>
  <si>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</si>
  <si>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</si>
  <si>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</si>
  <si>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</si>
  <si>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</si>
  <si>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</si>
  <si>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</si>
  <si>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</si>
  <si>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</si>
  <si>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</si>
  <si>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</si>
  <si>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</si>
  <si>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</si>
  <si>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</si>
  <si>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</si>
  <si>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</si>
  <si>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</si>
  <si>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</si>
  <si>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</si>
  <si>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</si>
  <si>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</si>
  <si>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</si>
  <si>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</si>
  <si>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</si>
  <si>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</si>
  <si>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</si>
  <si>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</si>
  <si>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</si>
  <si>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</si>
  <si>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</si>
  <si>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</si>
  <si>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</si>
  <si>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</si>
  <si>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</si>
  <si>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</si>
  <si>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</si>
  <si>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</si>
  <si>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</si>
  <si>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</si>
  <si>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</si>
  <si>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</si>
  <si>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</si>
  <si>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</si>
  <si>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</si>
  <si>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</si>
  <si>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</si>
  <si>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</si>
  <si>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</si>
  <si>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</si>
  <si>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</si>
  <si>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</si>
  <si>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</si>
  <si>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</si>
  <si>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</si>
  <si>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</si>
  <si>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</si>
  <si>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</si>
  <si>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</si>
  <si>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</si>
  <si>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</si>
  <si>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</si>
  <si>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</si>
  <si>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</si>
  <si>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</si>
  <si>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</si>
  <si>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</si>
  <si>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</si>
  <si>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</si>
  <si>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</si>
  <si>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</si>
  <si>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</si>
  <si>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</si>
  <si>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</si>
  <si>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</si>
  <si>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</si>
  <si>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</si>
  <si>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</si>
  <si>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</si>
  <si>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</si>
  <si>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</si>
  <si>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</si>
  <si>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</si>
  <si>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</si>
  <si>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</si>
  <si>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</si>
  <si>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</si>
  <si>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</si>
  <si>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</si>
  <si>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</si>
  <si>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</si>
  <si>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</si>
  <si>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</si>
  <si>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</si>
  <si>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</si>
  <si>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</si>
  <si>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</si>
  <si>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</si>
  <si>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</si>
  <si>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</si>
  <si>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</si>
  <si>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</si>
  <si>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</si>
  <si>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</si>
  <si>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</si>
  <si>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</si>
  <si>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</si>
  <si>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</si>
  <si>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</si>
  <si>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</si>
  <si>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</si>
  <si>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</si>
  <si>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</si>
  <si>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</si>
  <si>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</si>
  <si>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</si>
  <si>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</si>
  <si>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</si>
  <si>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</si>
  <si>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</si>
  <si>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</si>
  <si>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</si>
  <si>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</si>
  <si>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</si>
  <si>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</si>
  <si>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</si>
  <si>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</si>
  <si>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</si>
  <si>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</si>
  <si>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</si>
  <si>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</si>
  <si>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</si>
  <si>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</si>
  <si>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</si>
  <si>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</si>
  <si>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</si>
  <si>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</si>
  <si>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</si>
  <si>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</si>
  <si>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</si>
  <si>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</si>
  <si>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</si>
  <si>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</si>
  <si>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</si>
  <si>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</si>
  <si>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</si>
  <si>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</si>
  <si>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</si>
  <si>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</si>
  <si>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</si>
  <si>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</si>
  <si>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</si>
  <si>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</si>
  <si>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</si>
  <si>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</si>
  <si>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</si>
  <si>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</si>
  <si>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</si>
  <si>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</si>
  <si>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</si>
  <si>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</si>
  <si>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</si>
  <si>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</si>
  <si>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</si>
  <si>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</si>
  <si>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</si>
  <si>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</si>
  <si>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</si>
  <si>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</si>
  <si>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</si>
  <si>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</si>
  <si>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</si>
  <si>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</si>
  <si>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</si>
  <si>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</si>
  <si>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</si>
  <si>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</si>
  <si>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</si>
  <si>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</si>
  <si>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</si>
  <si>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</si>
  <si>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</si>
  <si>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</si>
  <si>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</si>
  <si>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</si>
  <si>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</si>
  <si>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</si>
  <si>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</si>
  <si>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</si>
  <si>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</si>
  <si>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</si>
  <si>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</si>
  <si>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</si>
  <si>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</si>
  <si>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</si>
  <si>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</si>
  <si>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</si>
  <si>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</si>
  <si>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</si>
  <si>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</si>
  <si>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</si>
  <si>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</si>
  <si>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</si>
  <si>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</si>
  <si>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</si>
  <si>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</si>
  <si>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</si>
  <si>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</si>
  <si>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</si>
  <si>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</si>
  <si>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</si>
  <si>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</si>
  <si>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</si>
  <si>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</si>
  <si>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</si>
  <si>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</si>
  <si>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</si>
  <si>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</si>
  <si>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</si>
  <si>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</si>
  <si>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</si>
  <si>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</si>
  <si>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</si>
  <si>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</si>
  <si>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</si>
  <si>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</si>
  <si>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</si>
  <si>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</si>
  <si>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</si>
  <si>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</si>
  <si>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</si>
  <si>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</si>
  <si>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</si>
  <si>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</si>
  <si>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</si>
  <si>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</si>
  <si>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</si>
  <si>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</si>
  <si>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</si>
  <si>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</si>
  <si>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</si>
  <si>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</si>
  <si>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</si>
  <si>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</si>
  <si>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</si>
  <si>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</si>
  <si>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</si>
  <si>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</si>
  <si>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</si>
  <si>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</si>
  <si>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</si>
  <si>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</si>
  <si>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</si>
  <si>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</si>
  <si>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</si>
  <si>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</si>
  <si>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</si>
  <si>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</si>
  <si>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</si>
  <si>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</si>
  <si>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</si>
  <si>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</si>
  <si>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</si>
  <si>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</si>
  <si>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</si>
  <si>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</si>
  <si>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</si>
  <si>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</si>
  <si>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</si>
  <si>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</si>
  <si>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</si>
  <si>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</si>
  <si>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</si>
  <si>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</si>
  <si>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</si>
  <si>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</si>
  <si>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</si>
  <si>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</si>
  <si>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</si>
  <si>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</si>
  <si>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</si>
  <si>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</si>
  <si>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</si>
  <si>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</si>
  <si>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</si>
  <si>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</si>
  <si>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</si>
  <si>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</si>
  <si>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</si>
  <si>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</si>
  <si>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</si>
  <si>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</si>
  <si>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</si>
  <si>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</si>
  <si>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</si>
  <si>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</si>
  <si>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</si>
  <si>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</si>
  <si>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</si>
  <si>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</si>
  <si>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</si>
  <si>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</si>
  <si>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</si>
  <si>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</si>
  <si>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</si>
  <si>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</si>
  <si>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</si>
  <si>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</si>
  <si>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</si>
  <si>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</si>
  <si>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</si>
  <si>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</si>
  <si>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</si>
  <si>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</si>
  <si>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</si>
  <si>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</si>
  <si>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</si>
  <si>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</si>
  <si>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</si>
  <si>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</si>
  <si>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</si>
  <si>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</si>
  <si>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</si>
  <si>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</si>
  <si>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</si>
  <si>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</si>
  <si>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</si>
  <si>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</si>
  <si>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</si>
  <si>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</si>
  <si>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</si>
  <si>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</si>
  <si>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</si>
  <si>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</si>
  <si>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</si>
  <si>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</si>
  <si>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</si>
  <si>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</si>
  <si>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</si>
  <si>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</si>
  <si>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</si>
  <si>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</si>
  <si>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</si>
  <si>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</si>
  <si>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</si>
  <si>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</si>
  <si>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</si>
  <si>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</si>
  <si>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</si>
  <si>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</si>
  <si>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</si>
  <si>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</si>
  <si>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</si>
  <si>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</si>
  <si>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</si>
  <si>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</si>
  <si>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</si>
  <si>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</si>
  <si>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</si>
  <si>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</si>
  <si>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</si>
  <si>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</si>
  <si>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</si>
  <si>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</si>
  <si>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</si>
  <si>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</si>
  <si>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</si>
  <si>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</si>
  <si>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</si>
  <si>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</si>
  <si>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</si>
  <si>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</si>
  <si>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</si>
  <si>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</si>
  <si>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</si>
  <si>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</si>
  <si>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</si>
  <si>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</si>
  <si>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</si>
  <si>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</si>
  <si>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</si>
  <si>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</si>
  <si>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</si>
  <si>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</si>
  <si>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</si>
  <si>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</si>
  <si>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</si>
  <si>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</si>
  <si>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</si>
  <si>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</si>
  <si>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</si>
  <si>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</si>
  <si>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</si>
  <si>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</si>
  <si>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</si>
  <si>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</si>
  <si>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</si>
  <si>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</si>
  <si>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</si>
  <si>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</si>
  <si>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</si>
  <si>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</si>
  <si>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</si>
  <si>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</si>
  <si>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</si>
  <si>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</si>
  <si>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</si>
  <si>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</si>
  <si>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</si>
  <si>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</si>
  <si>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</si>
  <si>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</si>
  <si>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</si>
  <si>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</si>
  <si>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</si>
  <si>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</si>
  <si>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</si>
  <si>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</si>
  <si>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</si>
  <si>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</si>
  <si>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</si>
  <si>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</si>
  <si>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</si>
  <si>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</si>
  <si>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</si>
  <si>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</si>
  <si>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</si>
  <si>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</si>
  <si>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</si>
  <si>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</si>
  <si>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</si>
  <si>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</si>
  <si>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</si>
  <si>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</si>
  <si>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</si>
  <si>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</si>
  <si>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</si>
  <si>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</si>
  <si>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</si>
  <si>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</si>
  <si>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</si>
  <si>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</si>
  <si>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</si>
  <si>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</si>
  <si>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</si>
  <si>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</si>
  <si>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</si>
  <si>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</si>
  <si>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</si>
  <si>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</si>
  <si>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</si>
  <si>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</si>
  <si>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</si>
  <si>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</si>
  <si>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</si>
  <si>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</si>
  <si>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</si>
  <si>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</si>
  <si>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</si>
  <si>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</si>
  <si>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</si>
  <si>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</si>
  <si>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</si>
  <si>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</si>
  <si>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</si>
  <si>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</si>
  <si>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</si>
  <si>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</si>
  <si>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</si>
  <si>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</si>
  <si>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</si>
  <si>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</si>
  <si>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</si>
  <si>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</si>
  <si>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</si>
  <si>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</si>
  <si>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</si>
  <si>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</si>
  <si>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</si>
  <si>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</si>
  <si>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</si>
  <si>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</si>
  <si>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</si>
  <si>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</si>
  <si>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</si>
  <si>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</si>
  <si>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</si>
  <si>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</si>
  <si>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</si>
  <si>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</si>
  <si>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</si>
  <si>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</si>
  <si>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</si>
  <si>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</si>
  <si>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</si>
  <si>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</si>
  <si>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</si>
  <si>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</si>
  <si>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</si>
  <si>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</si>
  <si>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</si>
  <si>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</si>
  <si>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</si>
  <si>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</si>
  <si>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</si>
  <si>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</si>
  <si>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</si>
  <si>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</si>
  <si>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</si>
  <si>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</si>
  <si>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</si>
  <si>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</si>
  <si>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</si>
  <si>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</si>
  <si>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</si>
  <si>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</si>
  <si>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</si>
  <si>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</si>
  <si>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</si>
  <si>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</si>
  <si>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</si>
  <si>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</si>
  <si>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</si>
  <si>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</si>
  <si>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</si>
  <si>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</si>
  <si>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</si>
  <si>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</si>
  <si>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</si>
  <si>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</si>
  <si>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</si>
  <si>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</si>
  <si>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</si>
  <si>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</si>
  <si>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</si>
  <si>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</si>
  <si>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</si>
  <si>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</si>
  <si>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</si>
  <si>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</si>
  <si>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</si>
  <si>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</si>
  <si>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</si>
  <si>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</si>
  <si>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</si>
  <si>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</si>
  <si>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</si>
  <si>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</si>
  <si>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</si>
  <si>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</si>
  <si>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</si>
  <si>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</si>
  <si>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</si>
  <si>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</si>
  <si>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</si>
  <si>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</si>
  <si>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</si>
  <si>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</si>
  <si>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</si>
  <si>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</si>
  <si>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</si>
  <si>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</si>
  <si>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</si>
  <si>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</si>
  <si>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</si>
  <si>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</si>
  <si>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</si>
  <si>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</si>
  <si>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</si>
  <si>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</si>
  <si>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</si>
  <si>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</si>
  <si>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</si>
  <si>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</si>
  <si>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</si>
  <si>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</si>
  <si>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</si>
  <si>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</si>
  <si>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</si>
  <si>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</si>
  <si>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</si>
  <si>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</si>
  <si>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</si>
  <si>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</si>
  <si>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</si>
  <si>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</si>
  <si>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</si>
  <si>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</si>
  <si>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</si>
  <si>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</si>
  <si>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</si>
  <si>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</si>
  <si>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</si>
  <si>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</si>
  <si>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</si>
  <si>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</si>
  <si>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</si>
  <si>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</si>
  <si>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</si>
  <si>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</si>
  <si>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</si>
  <si>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</si>
  <si>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</si>
  <si>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</si>
  <si>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</si>
  <si>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</si>
  <si>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</si>
  <si>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</si>
  <si>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</si>
  <si>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</si>
  <si>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</si>
  <si>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</si>
  <si>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</si>
  <si>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</si>
  <si>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</si>
  <si>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</si>
  <si>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</si>
  <si>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</si>
  <si>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</si>
  <si>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</si>
  <si>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</si>
  <si>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</si>
  <si>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</si>
  <si>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</si>
  <si>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</si>
  <si>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</si>
  <si>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</si>
  <si>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</si>
  <si>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</si>
  <si>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</si>
  <si>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</si>
  <si>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</si>
  <si>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</si>
  <si>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</si>
  <si>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</si>
  <si>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</si>
  <si>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</si>
  <si>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</si>
  <si>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</si>
  <si>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</si>
  <si>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</si>
  <si>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</si>
  <si>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</si>
  <si>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</si>
  <si>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</si>
  <si>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</si>
  <si>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</si>
  <si>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</si>
  <si>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</si>
  <si>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</si>
  <si>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</si>
  <si>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</si>
  <si>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</si>
  <si>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</si>
  <si>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</si>
  <si>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</si>
  <si>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</si>
  <si>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</si>
  <si>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</si>
  <si>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</si>
  <si>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</si>
  <si>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</si>
  <si>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</si>
  <si>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</si>
  <si>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</si>
  <si>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</si>
  <si>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</si>
  <si>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</si>
  <si>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</si>
  <si>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</si>
  <si>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</si>
  <si>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</si>
  <si>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</si>
  <si>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</si>
  <si>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</si>
  <si>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</si>
  <si>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</si>
  <si>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</si>
  <si>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</si>
  <si>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</si>
  <si>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</si>
  <si>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</si>
  <si>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</si>
  <si>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</si>
  <si>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</si>
  <si>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</si>
  <si>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</si>
  <si>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</si>
  <si>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</si>
  <si>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</si>
  <si>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</si>
  <si>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</si>
  <si>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</si>
  <si>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</si>
  <si>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</si>
  <si>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</si>
  <si>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</si>
  <si>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</si>
  <si>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</si>
  <si>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</si>
  <si>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</si>
  <si>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</si>
  <si>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</si>
  <si>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</si>
  <si>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</si>
  <si>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</si>
  <si>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</si>
  <si>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</si>
  <si>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</si>
  <si>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</si>
  <si>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</si>
  <si>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</si>
  <si>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</si>
  <si>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</si>
  <si>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</si>
  <si>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</si>
  <si>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</si>
  <si>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</si>
  <si>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</si>
  <si>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</si>
  <si>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</si>
  <si>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</si>
  <si>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</si>
  <si>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</si>
  <si>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</si>
  <si>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</si>
  <si>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</si>
  <si>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</si>
  <si>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</si>
  <si>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</si>
  <si>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</si>
  <si>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</si>
  <si>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</si>
  <si>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</si>
  <si>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</si>
  <si>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</si>
  <si>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</si>
  <si>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</si>
  <si>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</si>
  <si>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</si>
  <si>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</si>
  <si>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</si>
  <si>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</si>
  <si>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</si>
  <si>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</si>
  <si>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</si>
  <si>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</si>
  <si>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</si>
  <si>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</si>
  <si>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</si>
  <si>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</si>
  <si>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</si>
  <si>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</si>
  <si>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</si>
  <si>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</si>
  <si>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</si>
  <si>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</si>
  <si>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</si>
  <si>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</si>
  <si>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</si>
  <si>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</si>
  <si>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</si>
  <si>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</si>
  <si>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</si>
  <si>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</si>
  <si>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</si>
  <si>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</si>
  <si>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</si>
  <si>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</si>
  <si>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</si>
  <si>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</si>
  <si>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</si>
  <si>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</si>
  <si>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</si>
  <si>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</si>
  <si>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</si>
  <si>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</si>
  <si>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</si>
  <si>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</si>
  <si>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</si>
  <si>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</si>
  <si>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</si>
  <si>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</si>
  <si>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</si>
  <si>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</si>
  <si>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</si>
  <si>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</si>
  <si>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</si>
  <si>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</si>
  <si>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</si>
  <si>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</si>
  <si>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</si>
  <si>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</si>
  <si>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</si>
  <si>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</si>
  <si>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</si>
  <si>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</si>
  <si>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</si>
  <si>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</si>
  <si>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</si>
  <si>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</si>
  <si>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</si>
  <si>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</si>
  <si>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</si>
  <si>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</si>
  <si>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</si>
  <si>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</si>
  <si>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</si>
  <si>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</si>
  <si>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</si>
  <si>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</si>
  <si>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</si>
  <si>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</si>
  <si>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</si>
  <si>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</si>
  <si>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</si>
  <si>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</si>
  <si>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</si>
  <si>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</si>
  <si>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</si>
  <si>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</si>
  <si>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</si>
  <si>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</si>
  <si>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</si>
  <si>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</si>
  <si>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</si>
  <si>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</si>
  <si>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</si>
  <si>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</si>
  <si>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</si>
  <si>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</si>
  <si>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</si>
  <si>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</si>
  <si>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</si>
  <si>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</si>
  <si>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</si>
  <si>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</si>
  <si>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</si>
  <si>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</si>
  <si>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</si>
  <si>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</si>
  <si>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</si>
  <si>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</si>
  <si>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</si>
  <si>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</si>
  <si>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</si>
  <si>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</si>
  <si>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</si>
  <si>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</si>
  <si>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</si>
  <si>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</si>
  <si>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</si>
  <si>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</si>
  <si>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</si>
  <si>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</si>
  <si>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</si>
  <si>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</si>
  <si>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</si>
  <si>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</si>
  <si>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</si>
  <si>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</si>
  <si>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</si>
  <si>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</si>
  <si>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</si>
  <si>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</si>
  <si>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</si>
  <si>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</si>
  <si>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</si>
  <si>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</si>
  <si>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</si>
  <si>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</si>
  <si>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</si>
  <si>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</si>
  <si>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</si>
  <si>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</si>
  <si>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</si>
  <si>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</si>
  <si>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</si>
  <si>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</si>
  <si>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</si>
  <si>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</si>
  <si>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</si>
  <si>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</si>
  <si>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</si>
  <si>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</si>
  <si>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</si>
  <si>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</si>
  <si>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</si>
  <si>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</si>
  <si>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</si>
  <si>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</si>
  <si>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</si>
  <si>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</si>
  <si>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</si>
  <si>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</si>
  <si>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</si>
  <si>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</si>
  <si>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</si>
  <si>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</si>
  <si>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</si>
  <si>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</si>
  <si>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</si>
  <si>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</si>
  <si>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</si>
  <si>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</si>
  <si>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</si>
  <si>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</si>
  <si>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</si>
  <si>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</si>
  <si>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</si>
  <si>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</si>
  <si>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</si>
  <si>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</si>
  <si>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</si>
  <si>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</si>
  <si>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</si>
  <si>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</si>
  <si>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</si>
  <si>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</si>
  <si>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</si>
  <si>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</si>
  <si>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</si>
  <si>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</si>
  <si>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</si>
  <si>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</si>
  <si>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</si>
  <si>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</si>
  <si>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</si>
  <si>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</si>
  <si>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</si>
  <si>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</si>
  <si>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</si>
  <si>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</si>
  <si>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</si>
  <si>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</si>
  <si>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</si>
  <si>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</si>
  <si>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</si>
  <si>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</si>
  <si>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</si>
  <si>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</si>
  <si>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</si>
  <si>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</si>
  <si>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</si>
  <si>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</si>
  <si>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</si>
  <si>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</si>
  <si>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</si>
  <si>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</si>
  <si>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</si>
  <si>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</si>
  <si>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</si>
  <si>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</si>
  <si>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</si>
  <si>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</si>
  <si>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</si>
  <si>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</si>
  <si>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</si>
  <si>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</si>
  <si>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</si>
  <si>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</si>
  <si>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</si>
  <si>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</si>
  <si>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</si>
  <si>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</si>
  <si>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</si>
  <si>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</si>
  <si>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</si>
  <si>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</si>
  <si>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</si>
  <si>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</si>
  <si>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</si>
  <si>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</si>
  <si>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</si>
  <si>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</si>
  <si>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</si>
  <si>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</si>
  <si>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</si>
  <si>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</si>
  <si>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</si>
  <si>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</si>
  <si>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</si>
  <si>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</si>
  <si>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</si>
  <si>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</si>
  <si>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</si>
  <si>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</si>
  <si>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</si>
  <si>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</si>
  <si>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</si>
  <si>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</si>
  <si>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</si>
  <si>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</si>
  <si>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</si>
  <si>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</si>
  <si>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</si>
  <si>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</si>
  <si>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</si>
  <si>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</si>
  <si>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</si>
  <si>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</si>
  <si>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</si>
  <si>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</si>
  <si>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</si>
  <si>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</si>
  <si>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</si>
  <si>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</si>
  <si>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</si>
  <si>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</si>
  <si>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</si>
  <si>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</si>
  <si>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</si>
  <si>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</si>
  <si>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</si>
  <si>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</si>
  <si>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</si>
  <si>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</si>
  <si>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</si>
  <si>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</si>
  <si>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</si>
  <si>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</si>
  <si>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</si>
  <si>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</si>
  <si>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</si>
  <si>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</si>
  <si>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</si>
  <si>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</si>
  <si>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</si>
  <si>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</si>
  <si>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</si>
  <si>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</si>
  <si>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</si>
  <si>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</si>
  <si>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</si>
  <si>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</si>
  <si>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</si>
  <si>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</si>
  <si>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</si>
  <si>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</si>
  <si>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</si>
  <si>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</si>
  <si>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</si>
  <si>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</si>
  <si>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</si>
  <si>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</si>
  <si>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</si>
  <si>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</si>
  <si>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</si>
  <si>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</si>
  <si>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</si>
  <si>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</si>
  <si>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</si>
  <si>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</si>
  <si>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</si>
  <si>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</si>
  <si>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</si>
  <si>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</si>
  <si>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</si>
  <si>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</si>
  <si>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</si>
  <si>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</si>
  <si>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</si>
  <si>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</si>
  <si>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</si>
  <si>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</si>
  <si>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</si>
  <si>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</si>
  <si>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</si>
  <si>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</si>
  <si>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</si>
  <si>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</si>
  <si>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</si>
  <si>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</si>
  <si>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</si>
  <si>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</si>
  <si>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</si>
  <si>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</si>
  <si>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</si>
  <si>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</si>
  <si>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</si>
  <si>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</si>
  <si>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</si>
  <si>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</si>
  <si>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</si>
  <si>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</si>
  <si>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</si>
  <si>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</si>
  <si>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</si>
  <si>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</si>
  <si>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</si>
  <si>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</si>
  <si>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</si>
  <si>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</si>
  <si>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</si>
  <si>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</si>
  <si>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</si>
  <si>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</si>
  <si>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</si>
  <si>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</si>
  <si>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</si>
  <si>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</si>
  <si>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</si>
  <si>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</si>
  <si>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</si>
  <si>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</si>
  <si>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</si>
  <si>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</si>
  <si>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</si>
  <si>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</si>
  <si>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</si>
  <si>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</si>
  <si>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</si>
  <si>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</si>
  <si>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</si>
  <si>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</si>
  <si>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</si>
  <si>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</si>
  <si>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</si>
  <si>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</si>
  <si>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</si>
  <si>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</si>
  <si>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</si>
  <si>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</si>
  <si>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</si>
  <si>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</si>
  <si>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</si>
  <si>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</si>
  <si>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</si>
  <si>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</si>
  <si>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</si>
  <si>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</si>
  <si>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</si>
  <si>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</si>
  <si>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</si>
  <si>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</si>
  <si>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</si>
  <si>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</si>
  <si>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</si>
  <si>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</si>
  <si>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</si>
  <si>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</si>
  <si>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</si>
  <si>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</si>
  <si>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</si>
  <si>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</si>
  <si>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</si>
  <si>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</si>
  <si>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</si>
  <si>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</si>
  <si>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</si>
  <si>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</si>
  <si>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</si>
  <si>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</si>
  <si>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</si>
  <si>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</si>
  <si>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</si>
  <si>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</si>
  <si>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</si>
  <si>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</si>
  <si>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</si>
  <si>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</si>
  <si>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</si>
  <si>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</si>
  <si>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</si>
  <si>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</si>
  <si>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</si>
  <si>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</si>
  <si>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</si>
  <si>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</si>
  <si>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</si>
  <si>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</si>
  <si>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</si>
  <si>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</si>
  <si>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</si>
  <si>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</si>
  <si>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</si>
  <si>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</si>
  <si>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</si>
  <si>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</si>
  <si>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</si>
  <si>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</si>
  <si>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</si>
  <si>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</si>
  <si>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</si>
  <si>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</si>
  <si>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</si>
  <si>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</si>
  <si>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</si>
  <si>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</si>
  <si>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</si>
  <si>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</si>
  <si>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</si>
  <si>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</si>
  <si>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</si>
  <si>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</si>
  <si>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</si>
  <si>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</si>
  <si>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</si>
  <si>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</si>
  <si>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</si>
  <si>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</si>
  <si>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</si>
  <si>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</si>
  <si>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</si>
  <si>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</si>
  <si>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</si>
  <si>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</si>
  <si>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</si>
  <si>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</si>
  <si>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</si>
  <si>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</si>
  <si>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</si>
  <si>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</si>
  <si>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</si>
  <si>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</si>
  <si>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</si>
  <si>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</si>
  <si>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</si>
  <si>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</si>
  <si>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</si>
  <si>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</si>
  <si>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</si>
  <si>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</si>
  <si>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</si>
  <si>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</si>
  <si>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</si>
  <si>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</si>
  <si>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</si>
  <si>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</si>
  <si>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</si>
  <si>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</si>
  <si>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</si>
  <si>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</si>
  <si>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</si>
  <si>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</si>
  <si>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</si>
  <si>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</si>
  <si>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</si>
  <si>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</si>
  <si>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</si>
  <si>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</si>
  <si>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</si>
  <si>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</si>
  <si>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</si>
  <si>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</si>
  <si>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</si>
  <si>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</si>
  <si>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</si>
  <si>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</si>
  <si>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</si>
  <si>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</si>
  <si>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</si>
  <si>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</si>
  <si>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</si>
  <si>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</si>
  <si>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</si>
  <si>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</si>
  <si>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</si>
  <si>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</si>
  <si>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</si>
  <si>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</si>
  <si>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</si>
  <si>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</si>
  <si>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</si>
  <si>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</si>
  <si>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</si>
  <si>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</si>
  <si>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</si>
  <si>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</si>
  <si>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</si>
  <si>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</si>
  <si>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</si>
  <si>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</si>
  <si>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</si>
  <si>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</si>
  <si>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</si>
  <si>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</si>
  <si>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</si>
  <si>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</si>
  <si>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</si>
  <si>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</si>
  <si>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</si>
  <si>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</si>
  <si>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</si>
  <si>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</si>
  <si>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</si>
  <si>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</si>
  <si>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</si>
  <si>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</si>
  <si>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</si>
  <si>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</si>
  <si>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</si>
  <si>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</si>
  <si>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</si>
  <si>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</si>
  <si>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</si>
  <si>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</si>
  <si>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</si>
  <si>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</si>
  <si>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</si>
  <si>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</si>
  <si>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</si>
  <si>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</si>
  <si>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</si>
  <si>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</si>
  <si>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</si>
  <si>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</si>
  <si>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</si>
  <si>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</si>
  <si>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</si>
  <si>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</si>
  <si>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</si>
  <si>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</si>
  <si>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</si>
  <si>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</si>
  <si>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</si>
  <si>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</si>
  <si>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</si>
  <si>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</si>
  <si>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</si>
  <si>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</si>
  <si>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</si>
  <si>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</si>
  <si>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</si>
  <si>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</si>
  <si>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</si>
  <si>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</si>
  <si>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</si>
  <si>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</si>
  <si>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</si>
  <si>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</si>
  <si>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</si>
  <si>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</si>
  <si>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</si>
  <si>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</si>
  <si>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</si>
  <si>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</si>
  <si>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</si>
  <si>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</si>
  <si>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</si>
  <si>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</si>
  <si>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</si>
  <si>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</si>
  <si>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</si>
  <si>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</si>
  <si>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</si>
  <si>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</si>
  <si>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</si>
  <si>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</si>
  <si>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</si>
  <si>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</si>
  <si>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</si>
  <si>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</si>
  <si>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</si>
  <si>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</si>
  <si>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</si>
  <si>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</si>
  <si>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</si>
  <si>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</si>
  <si>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</si>
  <si>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</si>
  <si>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</si>
  <si>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</si>
  <si>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</si>
  <si>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</si>
  <si>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</si>
  <si>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</si>
  <si>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</si>
  <si>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</si>
  <si>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</si>
  <si>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</si>
  <si>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</si>
  <si>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</si>
  <si>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</si>
  <si>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</si>
  <si>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</si>
  <si>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</si>
  <si>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</si>
  <si>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</si>
  <si>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</si>
  <si>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</si>
  <si>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</si>
  <si>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</si>
  <si>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</si>
  <si>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</si>
  <si>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</si>
  <si>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</si>
  <si>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</si>
  <si>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</si>
  <si>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</si>
  <si>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</si>
  <si>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</si>
  <si>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</si>
  <si>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</si>
  <si>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</si>
  <si>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</si>
  <si>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</si>
  <si>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</si>
  <si>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</si>
  <si>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</si>
  <si>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</si>
  <si>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</si>
  <si>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</si>
  <si>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</si>
  <si>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</si>
  <si>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</si>
  <si>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</si>
  <si>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</si>
  <si>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</si>
  <si>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</si>
  <si>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</si>
  <si>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</si>
  <si>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</si>
  <si>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</si>
  <si>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</si>
  <si>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</si>
  <si>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</si>
  <si>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</si>
  <si>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</si>
  <si>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</si>
  <si>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</si>
  <si>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</si>
  <si>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</si>
  <si>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</si>
  <si>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</si>
  <si>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</si>
  <si>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</si>
  <si>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</si>
  <si>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</si>
  <si>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</si>
  <si>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</si>
  <si>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</si>
  <si>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</si>
  <si>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</si>
  <si>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</si>
  <si>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</si>
  <si>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</si>
  <si>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</si>
  <si>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</si>
  <si>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</si>
  <si>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</si>
  <si>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</si>
  <si>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</si>
  <si>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</si>
  <si>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</si>
  <si>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</si>
  <si>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</si>
  <si>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</si>
  <si>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</si>
  <si>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</si>
  <si>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</si>
  <si>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</si>
  <si>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</si>
  <si>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</si>
  <si>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</si>
  <si>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</si>
  <si>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</si>
  <si>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</si>
  <si>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</si>
  <si>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</si>
  <si>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</si>
  <si>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</si>
  <si>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</si>
  <si>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</si>
  <si>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</si>
  <si>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</si>
  <si>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</si>
  <si>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</si>
  <si>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</si>
  <si>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</si>
  <si>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</si>
  <si>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</si>
  <si>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</si>
  <si>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</si>
  <si>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</si>
  <si>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</si>
  <si>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</si>
  <si>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</si>
  <si>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</si>
  <si>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</si>
  <si>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</si>
  <si>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</si>
  <si>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</si>
  <si>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</si>
  <si>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</si>
  <si>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</si>
  <si>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</si>
  <si>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</si>
  <si>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</si>
  <si>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</si>
  <si>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</si>
  <si>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</si>
  <si>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</si>
  <si>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</si>
  <si>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</si>
  <si>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</si>
  <si>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</si>
  <si>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</si>
  <si>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</si>
  <si>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</si>
  <si>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</si>
  <si>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</si>
  <si>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</si>
  <si>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</si>
  <si>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</si>
  <si>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</si>
  <si>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</si>
  <si>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</si>
  <si>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</si>
  <si>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</si>
  <si>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</si>
  <si>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</si>
  <si>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</si>
  <si>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</si>
  <si>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</si>
  <si>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</si>
  <si>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</si>
  <si>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</si>
  <si>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</si>
  <si>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</si>
  <si>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</si>
  <si>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</si>
  <si>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</si>
  <si>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</si>
  <si>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</si>
  <si>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</si>
  <si>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</si>
  <si>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</si>
  <si>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</si>
  <si>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</si>
  <si>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</si>
  <si>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</si>
  <si>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</si>
  <si>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</si>
  <si>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</si>
  <si>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</si>
  <si>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</si>
  <si>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</si>
  <si>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</si>
  <si>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</si>
  <si>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</si>
  <si>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</si>
  <si>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</si>
  <si>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</si>
  <si>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</si>
  <si>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</si>
  <si>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</si>
  <si>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</si>
  <si>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</si>
  <si>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</si>
  <si>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</si>
  <si>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</si>
  <si>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</si>
  <si>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</si>
  <si>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</si>
  <si>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</si>
  <si>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</si>
  <si>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</si>
  <si>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</si>
  <si>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</si>
  <si>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</si>
  <si>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</si>
  <si>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</si>
  <si>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</si>
  <si>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</si>
  <si>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</si>
  <si>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</si>
  <si>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</si>
  <si>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</si>
  <si>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</si>
  <si>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</si>
  <si>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</si>
  <si>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</si>
  <si>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</si>
  <si>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</si>
  <si>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</si>
  <si>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</si>
  <si>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</si>
  <si>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</si>
  <si>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</si>
  <si>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</si>
  <si>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</si>
  <si>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</si>
  <si>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</si>
  <si>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</si>
  <si>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</si>
  <si>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</si>
  <si>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</si>
  <si>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</si>
  <si>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</si>
  <si>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</si>
  <si>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</si>
  <si>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</si>
  <si>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</si>
  <si>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</si>
  <si>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</si>
  <si>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</si>
  <si>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</si>
  <si>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</si>
  <si>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</si>
  <si>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</si>
  <si>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</si>
  <si>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</si>
  <si>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</si>
  <si>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</si>
  <si>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</si>
  <si>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</si>
  <si>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</si>
  <si>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</si>
  <si>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</si>
  <si>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</si>
  <si>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</si>
  <si>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</si>
  <si>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</si>
  <si>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</si>
  <si>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</si>
  <si>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</si>
  <si>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</si>
  <si>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</si>
  <si>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</si>
  <si>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</si>
  <si>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</si>
  <si>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</si>
  <si>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</si>
  <si>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</si>
  <si>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</si>
  <si>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</si>
  <si>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</si>
  <si>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</si>
  <si>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</si>
  <si>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</si>
  <si>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</si>
  <si>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</si>
  <si>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</si>
  <si>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</si>
  <si>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</si>
  <si>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</si>
  <si>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</si>
  <si>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</si>
  <si>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</si>
  <si>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</si>
  <si>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</si>
  <si>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</si>
  <si>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</si>
  <si>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</si>
  <si>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</si>
  <si>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</si>
  <si>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</si>
  <si>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</si>
  <si>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</si>
  <si>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</si>
  <si>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</si>
  <si>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</si>
  <si>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</si>
  <si>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</si>
  <si>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</si>
  <si>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</si>
  <si>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</si>
  <si>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</si>
  <si>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</si>
  <si>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</si>
  <si>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</si>
  <si>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</si>
  <si>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</si>
  <si>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</si>
  <si>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</si>
  <si>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</si>
  <si>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</si>
  <si>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</si>
  <si>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</si>
  <si>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</si>
  <si>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</si>
  <si>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</si>
  <si>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</si>
  <si>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</si>
  <si>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</si>
  <si>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</si>
  <si>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</si>
  <si>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</si>
  <si>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</si>
  <si>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</si>
  <si>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</si>
  <si>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</si>
  <si>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</si>
  <si>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</si>
  <si>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</si>
  <si>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</si>
  <si>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</si>
  <si>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</si>
  <si>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</si>
  <si>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</si>
  <si>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</si>
  <si>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</si>
  <si>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</si>
  <si>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</si>
  <si>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</si>
  <si>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</si>
  <si>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</si>
  <si>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</si>
  <si>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</si>
  <si>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</si>
  <si>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</si>
  <si>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</si>
  <si>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</si>
  <si>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</si>
  <si>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</si>
  <si>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</si>
  <si>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</si>
  <si>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</si>
  <si>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</si>
  <si>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</si>
  <si>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</si>
  <si>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</si>
  <si>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</si>
  <si>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</si>
  <si>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</si>
  <si>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</si>
  <si>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</si>
  <si>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</si>
  <si>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</si>
  <si>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</si>
  <si>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</si>
  <si>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</si>
  <si>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</si>
  <si>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</si>
  <si>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</si>
  <si>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</si>
  <si>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</si>
  <si>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</si>
  <si>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</si>
  <si>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</si>
  <si>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</si>
  <si>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</si>
  <si>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</si>
  <si>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</si>
  <si>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</si>
  <si>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</si>
  <si>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</si>
  <si>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</si>
  <si>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</si>
  <si>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</si>
  <si>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</si>
  <si>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</si>
  <si>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</si>
  <si>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</si>
  <si>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</si>
  <si>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</si>
  <si>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</si>
  <si>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</si>
  <si>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</si>
  <si>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</si>
  <si>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</si>
  <si>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</si>
  <si>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</si>
  <si>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</si>
  <si>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</si>
  <si>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</si>
  <si>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</si>
  <si>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</si>
  <si>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</si>
  <si>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</si>
  <si>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</si>
  <si>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</si>
  <si>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</si>
  <si>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</si>
  <si>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</si>
  <si>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</si>
  <si>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</si>
  <si>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</si>
  <si>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</si>
  <si>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</si>
  <si>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</si>
  <si>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</si>
  <si>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</si>
  <si>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</si>
  <si>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</si>
  <si>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</si>
  <si>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</si>
  <si>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</si>
  <si>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</si>
  <si>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</si>
  <si>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</si>
  <si>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</si>
  <si>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</si>
  <si>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</si>
  <si>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</si>
  <si>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</si>
  <si>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</si>
  <si>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</si>
  <si>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</si>
  <si>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</si>
  <si>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</si>
  <si>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</si>
  <si>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</si>
  <si>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</si>
  <si>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</si>
  <si>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</si>
  <si>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</si>
  <si>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</si>
  <si>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</si>
  <si>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</si>
  <si>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</si>
  <si>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</si>
  <si>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</si>
  <si>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</si>
  <si>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</si>
  <si>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</si>
  <si>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</si>
  <si>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</si>
  <si>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</si>
  <si>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</si>
  <si>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</si>
  <si>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</si>
  <si>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</si>
  <si>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</si>
  <si>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</si>
  <si>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</si>
  <si>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</si>
  <si>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</si>
  <si>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</si>
  <si>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</si>
  <si>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</si>
  <si>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</si>
  <si>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</si>
  <si>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</si>
  <si>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</si>
  <si>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</si>
  <si>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</si>
  <si>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</si>
  <si>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</si>
  <si>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</si>
  <si>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</si>
  <si>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</si>
  <si>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</si>
  <si>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</si>
  <si>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</si>
  <si>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</si>
  <si>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</si>
  <si>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</si>
  <si>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</si>
  <si>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</si>
  <si>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</si>
  <si>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</si>
  <si>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</si>
  <si>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</si>
  <si>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</si>
  <si>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</si>
  <si>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</si>
  <si>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</si>
  <si>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</si>
  <si>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</si>
  <si>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</si>
  <si>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</si>
  <si>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</si>
  <si>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</si>
  <si>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</si>
  <si>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</si>
  <si>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</si>
  <si>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</si>
  <si>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</si>
  <si>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</si>
  <si>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</si>
  <si>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</si>
  <si>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</si>
  <si>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</si>
  <si>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</si>
  <si>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</si>
  <si>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</si>
  <si>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</si>
  <si>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</si>
  <si>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</si>
  <si>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</si>
  <si>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</si>
  <si>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</si>
  <si>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</si>
  <si>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</si>
  <si>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</si>
  <si>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</si>
  <si>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</si>
  <si>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</si>
  <si>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</si>
  <si>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</si>
  <si>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</si>
  <si>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</si>
  <si>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</si>
  <si>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</si>
  <si>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</si>
  <si>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</si>
  <si>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</si>
  <si>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</si>
  <si>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</si>
  <si>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</si>
  <si>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</si>
  <si>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</si>
  <si>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</si>
  <si>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</si>
  <si>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</si>
  <si>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</si>
  <si>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</si>
  <si>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</si>
  <si>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</si>
  <si>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</si>
  <si>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</si>
  <si>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</si>
  <si>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</si>
  <si>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</si>
  <si>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</si>
  <si>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</si>
  <si>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</si>
  <si>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</si>
  <si>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</si>
  <si>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</si>
  <si>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</si>
  <si>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</si>
  <si>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</si>
  <si>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</si>
  <si>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</si>
  <si>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</si>
  <si>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</si>
  <si>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</si>
  <si>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</si>
  <si>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</si>
  <si>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</si>
  <si>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</si>
  <si>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</si>
  <si>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</si>
  <si>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</si>
  <si>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</si>
  <si>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</si>
  <si>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</si>
  <si>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</si>
  <si>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</si>
  <si>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</si>
  <si>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</si>
  <si>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</si>
  <si>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</si>
  <si>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</si>
  <si>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</si>
  <si>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</si>
  <si>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</si>
  <si>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</si>
  <si>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</si>
  <si>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</si>
  <si>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</si>
  <si>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</si>
  <si>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</si>
  <si>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</si>
  <si>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</si>
  <si>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</si>
  <si>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</si>
  <si>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</si>
  <si>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</si>
  <si>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</si>
  <si>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</si>
  <si>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</si>
  <si>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</si>
  <si>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</si>
  <si>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</si>
  <si>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</si>
  <si>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</si>
  <si>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</si>
  <si>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</si>
  <si>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</si>
  <si>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</si>
  <si>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</si>
  <si>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</si>
  <si>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</si>
  <si>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</si>
  <si>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</si>
  <si>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</si>
  <si>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</si>
  <si>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</si>
  <si>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</si>
  <si>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</si>
  <si>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</si>
  <si>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</si>
  <si>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</si>
  <si>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</si>
  <si>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</si>
  <si>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</si>
  <si>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</si>
  <si>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</si>
  <si>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</si>
  <si>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</si>
  <si>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</si>
  <si>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</si>
  <si>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</si>
  <si>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</si>
  <si>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</si>
  <si>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</si>
  <si>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</si>
  <si>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</si>
  <si>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</si>
  <si>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</si>
  <si>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</si>
  <si>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</si>
  <si>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</si>
  <si>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</si>
  <si>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</si>
  <si>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</si>
  <si>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</si>
  <si>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</si>
  <si>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</si>
  <si>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</si>
  <si>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</si>
  <si>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</si>
  <si>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</si>
  <si>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</si>
  <si>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</si>
  <si>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</si>
  <si>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</si>
  <si>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</si>
  <si>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</si>
  <si>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</si>
  <si>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</si>
  <si>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</si>
  <si>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</si>
  <si>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</si>
  <si>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</si>
  <si>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</si>
  <si>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</si>
  <si>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</si>
  <si>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</si>
  <si>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</si>
  <si>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</si>
  <si>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</si>
  <si>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</si>
  <si>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</si>
  <si>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</si>
  <si>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</si>
  <si>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</si>
  <si>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</si>
  <si>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</si>
  <si>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</si>
  <si>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</si>
  <si>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</si>
  <si>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</si>
  <si>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</si>
  <si>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</si>
  <si>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</si>
  <si>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</si>
  <si>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</si>
  <si>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</si>
  <si>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</si>
  <si>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</si>
  <si>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</si>
  <si>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</si>
  <si>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</si>
  <si>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</si>
  <si>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</si>
  <si>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</si>
  <si>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</si>
  <si>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</si>
  <si>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</si>
  <si>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</si>
  <si>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</si>
  <si>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</si>
  <si>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</si>
  <si>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</si>
  <si>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</si>
  <si>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</si>
  <si>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</si>
  <si>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</si>
  <si>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</si>
  <si>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</si>
  <si>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</si>
  <si>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</si>
  <si>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</si>
  <si>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</si>
  <si>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</si>
  <si>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</si>
  <si>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</si>
  <si>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</si>
  <si>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</si>
  <si>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</si>
  <si>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</si>
  <si>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</si>
  <si>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</si>
  <si>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</si>
  <si>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</si>
  <si>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</si>
  <si>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</si>
  <si>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</si>
  <si>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</si>
  <si>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</si>
  <si>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</si>
  <si>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</si>
  <si>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</si>
  <si>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</si>
  <si>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</si>
  <si>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</si>
  <si>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</si>
  <si>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</si>
  <si>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</si>
  <si>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</si>
  <si>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</si>
  <si>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</si>
  <si>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</si>
  <si>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</si>
  <si>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</si>
  <si>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</si>
  <si>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</si>
  <si>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</si>
  <si>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</si>
  <si>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</si>
  <si>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</si>
  <si>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</si>
  <si>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</si>
  <si>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</si>
  <si>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</si>
  <si>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</si>
  <si>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</si>
  <si>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</si>
  <si>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</si>
  <si>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</si>
  <si>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</si>
  <si>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</si>
  <si>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</si>
  <si>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</si>
  <si>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</si>
  <si>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</si>
  <si>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</si>
  <si>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</si>
  <si>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</si>
  <si>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</si>
  <si>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</si>
  <si>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</si>
  <si>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</si>
  <si>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</si>
  <si>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</si>
  <si>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</si>
  <si>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</si>
  <si>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</si>
  <si>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</si>
  <si>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</si>
  <si>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</si>
  <si>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</si>
  <si>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</si>
  <si>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</si>
  <si>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</si>
  <si>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</si>
  <si>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</si>
  <si>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</si>
  <si>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</si>
  <si>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</si>
  <si>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</si>
  <si>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</si>
  <si>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</si>
  <si>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</si>
  <si>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</si>
  <si>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</si>
  <si>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</si>
  <si>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</si>
  <si>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</si>
  <si>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</si>
  <si>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</si>
  <si>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</si>
  <si>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</si>
  <si>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</si>
  <si>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</si>
  <si>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</si>
  <si>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</si>
  <si>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</si>
  <si>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</si>
  <si>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</si>
  <si>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</si>
  <si>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</si>
  <si>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</si>
  <si>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</si>
  <si>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</si>
  <si>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</si>
  <si>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</si>
  <si>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</si>
  <si>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</si>
  <si>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</si>
  <si>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</si>
  <si>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</si>
  <si>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</si>
  <si>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</si>
  <si>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</si>
  <si>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</si>
  <si>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</si>
  <si>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</si>
  <si>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</si>
  <si>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</si>
  <si>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</si>
  <si>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</si>
  <si>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</si>
  <si>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</si>
  <si>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</si>
  <si>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</si>
  <si>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</si>
  <si>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</si>
  <si>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</si>
  <si>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</si>
  <si>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</si>
  <si>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</si>
  <si>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</si>
  <si>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</si>
  <si>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</si>
  <si>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</si>
  <si>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</si>
  <si>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</si>
  <si>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</si>
  <si>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</si>
  <si>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</si>
  <si>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</si>
  <si>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</si>
  <si>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</si>
  <si>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</si>
  <si>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</si>
  <si>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</si>
  <si>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</si>
  <si>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</si>
  <si>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</si>
  <si>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</si>
  <si>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</si>
  <si>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</si>
  <si>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</si>
  <si>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</si>
  <si>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</si>
  <si>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</si>
  <si>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</si>
  <si>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</si>
  <si>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</si>
  <si>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</si>
  <si>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</si>
  <si>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</si>
  <si>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</si>
  <si>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</si>
  <si>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</si>
  <si>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</si>
  <si>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</si>
  <si>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</si>
  <si>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</si>
  <si>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</si>
  <si>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</si>
  <si>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</si>
  <si>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</si>
  <si>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</si>
  <si>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</si>
  <si>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</si>
  <si>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</si>
  <si>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</si>
  <si>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</si>
  <si>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</si>
  <si>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</si>
  <si>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</si>
  <si>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</si>
  <si>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</si>
  <si>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</si>
  <si>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</si>
  <si>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</si>
  <si>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</si>
  <si>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</si>
  <si>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</si>
  <si>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</si>
  <si>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</si>
  <si>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</si>
  <si>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</si>
  <si>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</si>
  <si>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</si>
  <si>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</si>
  <si>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</si>
  <si>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</si>
  <si>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</si>
  <si>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</si>
  <si>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</si>
  <si>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</si>
  <si>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</si>
  <si>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</si>
  <si>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</si>
  <si>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</si>
  <si>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</si>
  <si>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</si>
  <si>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</si>
  <si>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</si>
  <si>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</si>
  <si>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</si>
  <si>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</si>
  <si>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</si>
  <si>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</si>
  <si>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</si>
  <si>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</si>
  <si>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</si>
  <si>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</si>
  <si>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</si>
  <si>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</si>
  <si>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</si>
  <si>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</si>
  <si>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</si>
  <si>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</si>
  <si>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</si>
  <si>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</si>
  <si>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</si>
  <si>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</si>
  <si>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</si>
  <si>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</si>
  <si>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</si>
  <si>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</si>
  <si>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</si>
  <si>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</si>
  <si>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</si>
  <si>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</si>
  <si>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</si>
  <si>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</si>
  <si>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</si>
  <si>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</si>
  <si>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</si>
  <si>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</si>
  <si>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</si>
  <si>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</si>
  <si>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</si>
  <si>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</si>
  <si>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</si>
  <si>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</si>
  <si>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</si>
  <si>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</si>
  <si>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</si>
  <si>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</si>
  <si>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</si>
  <si>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</si>
  <si>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</si>
  <si>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</si>
  <si>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</si>
  <si>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</si>
  <si>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</si>
  <si>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</si>
  <si>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</si>
  <si>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</si>
  <si>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</si>
  <si>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</si>
  <si>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</si>
  <si>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</si>
  <si>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</si>
  <si>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</si>
  <si>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</si>
  <si>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</si>
  <si>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</si>
  <si>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</si>
  <si>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</si>
  <si>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</si>
  <si>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</si>
  <si>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</si>
  <si>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</si>
  <si>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</si>
  <si>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</si>
  <si>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</si>
  <si>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</si>
  <si>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</si>
  <si>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</si>
  <si>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</si>
  <si>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</si>
  <si>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</si>
  <si>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</si>
  <si>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</si>
  <si>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</si>
  <si>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</si>
  <si>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</si>
  <si>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</si>
  <si>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</si>
  <si>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</si>
  <si>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</si>
  <si>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</si>
  <si>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</si>
  <si>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</si>
  <si>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</si>
  <si>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</si>
  <si>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</si>
  <si>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</si>
  <si>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</si>
  <si>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</si>
  <si>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</si>
  <si>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</si>
  <si>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</si>
  <si>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</si>
  <si>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</si>
  <si>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</si>
  <si>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</si>
  <si>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</si>
  <si>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</si>
  <si>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</si>
  <si>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</si>
  <si>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</si>
  <si>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</si>
  <si>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</si>
  <si>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</si>
  <si>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</si>
  <si>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</si>
  <si>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</si>
  <si>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</si>
  <si>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</si>
  <si>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</si>
  <si>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</si>
  <si>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</si>
  <si>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</si>
  <si>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</si>
  <si>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</si>
  <si>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</si>
  <si>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</si>
  <si>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</si>
  <si>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</si>
  <si>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</si>
  <si>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</si>
  <si>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</si>
  <si>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</si>
  <si>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</si>
  <si>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</si>
  <si>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</si>
  <si>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</si>
  <si>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</si>
  <si>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</si>
  <si>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</si>
  <si>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</si>
  <si>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</si>
  <si>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</si>
  <si>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</si>
  <si>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</si>
  <si>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</si>
  <si>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</si>
  <si>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</si>
  <si>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</si>
  <si>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</si>
  <si>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</si>
  <si>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</si>
  <si>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</si>
  <si>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</si>
  <si>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</si>
  <si>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</si>
  <si>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</si>
  <si>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</si>
  <si>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</si>
  <si>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</si>
  <si>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</si>
  <si>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</si>
  <si>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</si>
  <si>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</si>
  <si>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</si>
  <si>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</si>
  <si>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</si>
  <si>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</si>
  <si>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</si>
  <si>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</si>
  <si>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</si>
  <si>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</si>
  <si>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</si>
  <si>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</si>
  <si>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</si>
  <si>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</si>
  <si>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</si>
  <si>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</si>
  <si>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</si>
  <si>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</si>
  <si>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</si>
  <si>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</si>
  <si>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</si>
  <si>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</si>
  <si>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</si>
  <si>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</si>
  <si>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</si>
  <si>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</si>
  <si>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</si>
  <si>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</si>
  <si>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</si>
  <si>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</si>
  <si>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</si>
  <si>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</si>
  <si>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</si>
  <si>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</si>
  <si>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</si>
  <si>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</si>
  <si>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</si>
  <si>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</si>
  <si>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</si>
  <si>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</si>
  <si>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</si>
  <si>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</si>
  <si>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</si>
  <si>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</si>
  <si>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</si>
  <si>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</si>
  <si>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</si>
  <si>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</si>
  <si>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</si>
  <si>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</si>
  <si>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</si>
  <si>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</si>
  <si>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</si>
  <si>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</si>
  <si>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</si>
  <si>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</si>
  <si>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</si>
  <si>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</si>
  <si>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</si>
  <si>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</si>
  <si>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</si>
  <si>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</si>
  <si>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</si>
  <si>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</si>
  <si>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</si>
  <si>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</si>
  <si>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</si>
  <si>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</si>
  <si>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</si>
  <si>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</si>
  <si>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</si>
  <si>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</si>
  <si>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</si>
  <si>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</si>
  <si>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</si>
  <si>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</si>
  <si>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</si>
  <si>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</si>
  <si>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</si>
  <si>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</si>
  <si>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</si>
  <si>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</si>
  <si>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</si>
  <si>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</si>
  <si>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</si>
  <si>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</si>
  <si>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</si>
  <si>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</si>
  <si>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</si>
  <si>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</si>
  <si>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</si>
  <si>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</si>
  <si>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</si>
  <si>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</si>
  <si>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</si>
  <si>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</si>
  <si>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</si>
  <si>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</si>
  <si>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</si>
  <si>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</si>
  <si>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</si>
  <si>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</si>
  <si>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</si>
  <si>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</si>
  <si>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</si>
  <si>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</si>
  <si>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</si>
  <si>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</si>
  <si>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</si>
  <si>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</si>
  <si>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</si>
  <si>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</si>
  <si>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</si>
  <si>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</si>
  <si>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</si>
  <si>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</si>
  <si>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</si>
  <si>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</si>
  <si>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</si>
  <si>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</si>
  <si>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</si>
  <si>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</si>
  <si>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</si>
  <si>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</si>
  <si>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</si>
  <si>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</si>
  <si>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</si>
  <si>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</si>
  <si>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</si>
  <si>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</si>
  <si>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</si>
  <si>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</si>
  <si>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</si>
  <si>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</si>
  <si>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</si>
  <si>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</si>
  <si>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</si>
  <si>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</si>
  <si>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</si>
  <si>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</si>
  <si>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</si>
  <si>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</si>
  <si>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</si>
  <si>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</si>
  <si>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</si>
  <si>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</si>
  <si>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</si>
  <si>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</si>
  <si>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</si>
  <si>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</si>
  <si>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</si>
  <si>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</si>
  <si>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</si>
  <si>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</si>
  <si>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</si>
  <si>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</si>
  <si>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</si>
  <si>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</si>
  <si>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</si>
  <si>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</si>
  <si>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</si>
  <si>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</si>
  <si>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</si>
  <si>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</si>
  <si>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</si>
  <si>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</si>
  <si>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</si>
  <si>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</si>
  <si>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</si>
  <si>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</si>
  <si>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</si>
  <si>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</si>
  <si>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</si>
  <si>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</si>
  <si>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</si>
  <si>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</si>
  <si>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</si>
  <si>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</si>
  <si>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</si>
  <si>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</si>
  <si>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</si>
  <si>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</si>
  <si>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</si>
  <si>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</si>
  <si>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</si>
  <si>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</si>
  <si>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</si>
  <si>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</si>
  <si>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</si>
  <si>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</si>
  <si>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</si>
  <si>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</si>
  <si>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</si>
  <si>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</si>
  <si>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</si>
  <si>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</si>
  <si>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</si>
  <si>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</si>
  <si>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</si>
  <si>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</si>
  <si>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</si>
  <si>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</si>
  <si>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</si>
  <si>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</si>
  <si>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</si>
  <si>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</si>
  <si>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</si>
  <si>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</si>
  <si>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</si>
  <si>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</si>
  <si>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</si>
  <si>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</si>
  <si>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</si>
  <si>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</si>
  <si>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</si>
  <si>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</si>
  <si>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</si>
  <si>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</si>
  <si>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</si>
  <si>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</si>
  <si>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</si>
  <si>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</si>
  <si>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</si>
  <si>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</si>
  <si>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</si>
  <si>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</si>
  <si>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</si>
  <si>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</si>
  <si>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</si>
  <si>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</si>
  <si>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</si>
  <si>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</si>
  <si>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</si>
  <si>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</si>
  <si>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</si>
  <si>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</si>
  <si>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</si>
  <si>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</si>
  <si>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</si>
  <si>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</si>
  <si>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</si>
  <si>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</si>
  <si>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</si>
  <si>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</si>
  <si>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</si>
  <si>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</si>
  <si>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</si>
  <si>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</si>
  <si>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</si>
  <si>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</si>
  <si>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</si>
  <si>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</si>
  <si>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</si>
  <si>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</si>
  <si>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</si>
  <si>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</si>
  <si>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</si>
  <si>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</si>
  <si>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</si>
  <si>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</si>
  <si>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</si>
  <si>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</si>
  <si>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</si>
  <si>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</si>
  <si>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</si>
  <si>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</si>
  <si>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</si>
  <si>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</si>
  <si>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</si>
  <si>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</si>
  <si>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</si>
  <si>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</si>
  <si>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</si>
  <si>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</si>
  <si>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</si>
  <si>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</si>
  <si>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</si>
  <si>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</si>
  <si>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</si>
  <si>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</si>
  <si>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</si>
  <si>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</si>
  <si>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</si>
  <si>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</si>
  <si>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</si>
  <si>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</si>
  <si>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</si>
  <si>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</si>
  <si>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</si>
  <si>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</si>
  <si>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</si>
  <si>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</si>
  <si>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</si>
  <si>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</si>
  <si>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</si>
  <si>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</si>
  <si>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</si>
  <si>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</si>
  <si>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</si>
  <si>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</si>
  <si>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</si>
  <si>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</si>
  <si>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</si>
  <si>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</si>
  <si>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</si>
  <si>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</si>
  <si>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</si>
  <si>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</si>
  <si>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</si>
  <si>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</si>
  <si>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</si>
  <si>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</si>
  <si>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</si>
  <si>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</si>
  <si>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</si>
  <si>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</si>
  <si>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</si>
  <si>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</si>
  <si>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</si>
  <si>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</si>
  <si>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</si>
  <si>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</si>
  <si>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</si>
  <si>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</si>
  <si>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</si>
  <si>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</si>
  <si>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</si>
  <si>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</si>
  <si>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</si>
  <si>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</si>
  <si>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</si>
  <si>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</si>
  <si>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</si>
  <si>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</si>
  <si>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</si>
  <si>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</si>
  <si>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</si>
  <si>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</si>
  <si>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</si>
  <si>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</si>
  <si>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</si>
  <si>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</si>
  <si>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</si>
  <si>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</si>
  <si>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</si>
  <si>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</si>
  <si>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</si>
  <si>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</si>
  <si>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</si>
  <si>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</si>
  <si>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</si>
  <si>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</si>
  <si>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</si>
  <si>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</si>
  <si>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</si>
  <si>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</si>
  <si>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</si>
  <si>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</si>
  <si>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</si>
  <si>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</si>
  <si>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</si>
  <si>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</si>
  <si>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</si>
  <si>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</si>
  <si>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</si>
  <si>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</si>
  <si>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</si>
  <si>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</si>
  <si>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</si>
  <si>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</si>
  <si>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</si>
  <si>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</si>
  <si>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</si>
  <si>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</si>
  <si>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</si>
  <si>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</si>
  <si>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</si>
  <si>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</si>
  <si>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</si>
  <si>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</si>
  <si>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</si>
  <si>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</si>
  <si>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</si>
  <si>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</si>
  <si>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</si>
  <si>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</si>
  <si>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</si>
  <si>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</si>
  <si>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</si>
  <si>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</si>
  <si>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</si>
  <si>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</si>
  <si>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</si>
  <si>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</si>
  <si>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</si>
  <si>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</si>
  <si>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</si>
  <si>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</si>
  <si>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</si>
  <si>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</si>
  <si>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</si>
  <si>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</si>
  <si>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</si>
  <si>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</si>
  <si>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</si>
  <si>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</si>
  <si>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</si>
  <si>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</si>
  <si>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</si>
  <si>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</si>
  <si>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</si>
  <si>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</si>
  <si>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</si>
  <si>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</si>
  <si>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</si>
  <si>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</si>
  <si>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</si>
  <si>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</si>
  <si>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</si>
  <si>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</si>
  <si>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</si>
  <si>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</si>
  <si>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</si>
  <si>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</si>
  <si>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</si>
  <si>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</si>
  <si>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</si>
  <si>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</si>
  <si>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</si>
  <si>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</si>
  <si>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</si>
  <si>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</si>
  <si>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</si>
  <si>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</si>
  <si>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</si>
  <si>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</si>
  <si>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</si>
  <si>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</si>
  <si>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</si>
  <si>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</si>
  <si>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</si>
  <si>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</si>
  <si>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</si>
  <si>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</si>
  <si>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</si>
  <si>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</si>
  <si>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</si>
  <si>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</si>
  <si>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</si>
  <si>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</si>
  <si>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</si>
  <si>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</si>
  <si>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</si>
  <si>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</si>
  <si>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</si>
  <si>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</si>
  <si>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</si>
  <si>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</si>
  <si>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</si>
  <si>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</si>
  <si>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</si>
  <si>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</si>
  <si>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</si>
  <si>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</si>
  <si>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</si>
  <si>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</si>
  <si>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</si>
  <si>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</si>
  <si>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</si>
  <si>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</si>
  <si>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</si>
  <si>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</si>
  <si>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</si>
  <si>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</si>
  <si>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</si>
  <si>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</si>
  <si>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</si>
  <si>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</si>
  <si>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</si>
  <si>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</si>
  <si>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</si>
  <si>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</si>
  <si>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</si>
  <si>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</si>
  <si>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</si>
  <si>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</si>
  <si>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</si>
  <si>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</si>
  <si>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</si>
  <si>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</si>
  <si>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</si>
  <si>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</si>
  <si>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</si>
  <si>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</si>
  <si>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</si>
  <si>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</si>
  <si>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</si>
  <si>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</si>
  <si>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</si>
  <si>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</si>
  <si>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</si>
  <si>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</si>
  <si>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</si>
  <si>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</si>
  <si>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</si>
  <si>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</si>
  <si>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</si>
  <si>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</si>
  <si>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</si>
  <si>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</si>
  <si>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</si>
  <si>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</si>
  <si>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</si>
  <si>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</si>
  <si>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</si>
  <si>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</si>
  <si>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</si>
  <si>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</si>
  <si>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</si>
  <si>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</si>
  <si>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</si>
  <si>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</si>
  <si>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</si>
  <si>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</si>
  <si>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</si>
  <si>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</si>
  <si>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</si>
  <si>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</si>
  <si>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</si>
  <si>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</si>
  <si>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</si>
  <si>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</si>
  <si>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</si>
  <si>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</si>
  <si>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</si>
  <si>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</si>
  <si>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</si>
  <si>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</si>
  <si>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</si>
  <si>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</si>
  <si>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</si>
  <si>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</si>
  <si>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</si>
  <si>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</si>
  <si>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</si>
  <si>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</si>
  <si>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</si>
  <si>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</si>
  <si>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</si>
  <si>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</si>
  <si>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</si>
  <si>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</si>
  <si>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</si>
  <si>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</si>
  <si>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</si>
  <si>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</si>
  <si>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</si>
  <si>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</si>
  <si>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</si>
  <si>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</si>
  <si>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</si>
  <si>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</si>
  <si>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</si>
  <si>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</si>
  <si>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</si>
  <si>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</si>
  <si>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</si>
  <si>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</si>
  <si>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</si>
  <si>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</si>
  <si>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</si>
  <si>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</si>
  <si>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</si>
  <si>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</si>
  <si>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</si>
  <si>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</si>
  <si>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</si>
  <si>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</si>
  <si>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</si>
  <si>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</si>
  <si>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</si>
  <si>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</si>
  <si>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</si>
  <si>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</si>
  <si>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</si>
  <si>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</si>
  <si>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</si>
  <si>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</si>
  <si>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</si>
  <si>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</si>
  <si>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</si>
  <si>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</si>
  <si>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</si>
  <si>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</si>
  <si>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</si>
  <si>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</si>
  <si>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</si>
  <si>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</si>
  <si>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</si>
  <si>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</si>
  <si>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</si>
  <si>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</si>
  <si>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</si>
  <si>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</si>
  <si>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</si>
  <si>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</si>
  <si>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</si>
  <si>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</si>
  <si>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</si>
  <si>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</si>
  <si>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</si>
  <si>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</si>
  <si>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</si>
  <si>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</si>
  <si>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</si>
  <si>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</si>
  <si>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</si>
  <si>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</si>
  <si>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</si>
  <si>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</si>
  <si>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</si>
  <si>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</si>
  <si>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</si>
  <si>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</si>
  <si>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</si>
  <si>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</si>
  <si>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</si>
  <si>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</si>
  <si>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</si>
  <si>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</si>
  <si>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</si>
  <si>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</si>
  <si>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</si>
  <si>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</si>
  <si>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</si>
  <si>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</si>
  <si>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</si>
  <si>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</si>
  <si>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</si>
  <si>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</si>
  <si>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</si>
  <si>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</si>
  <si>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</si>
  <si>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</si>
  <si>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</si>
  <si>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</si>
  <si>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</si>
  <si>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</si>
  <si>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</si>
  <si>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</si>
  <si>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</si>
  <si>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</si>
  <si>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</si>
  <si>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</si>
  <si>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</si>
  <si>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</si>
  <si>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</si>
  <si>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</si>
  <si>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</si>
  <si>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</si>
  <si>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</si>
  <si>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</si>
  <si>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</si>
  <si>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</si>
  <si>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</si>
  <si>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</si>
  <si>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</si>
  <si>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</si>
  <si>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</si>
  <si>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</si>
  <si>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</si>
  <si>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</si>
  <si>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</si>
  <si>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</si>
  <si>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</si>
  <si>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</si>
  <si>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</si>
  <si>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</si>
  <si>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</si>
  <si>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</si>
  <si>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</si>
  <si>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</si>
  <si>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</si>
  <si>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</si>
  <si>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</si>
  <si>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</si>
  <si>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</si>
  <si>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</si>
  <si>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</si>
  <si>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</si>
  <si>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</si>
  <si>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</si>
  <si>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</si>
  <si>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</si>
  <si>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</si>
  <si>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</si>
  <si>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</si>
  <si>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</si>
  <si>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</si>
  <si>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</si>
  <si>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</si>
  <si>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</si>
  <si>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</si>
  <si>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</si>
  <si>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</si>
  <si>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</si>
  <si>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</si>
  <si>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</si>
  <si>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</si>
  <si>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</si>
  <si>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</si>
  <si>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</si>
  <si>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</si>
  <si>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</si>
  <si>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</si>
  <si>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</si>
  <si>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</si>
  <si>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</si>
  <si>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</si>
  <si>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</si>
  <si>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</si>
  <si>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</si>
  <si>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</si>
  <si>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</si>
  <si>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</si>
  <si>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</si>
  <si>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</si>
  <si>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</si>
  <si>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</si>
  <si>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</si>
  <si>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</si>
  <si>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</si>
  <si>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</si>
  <si>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</si>
  <si>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</si>
  <si>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</si>
  <si>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</si>
  <si>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</si>
  <si>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</si>
  <si>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</si>
  <si>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</si>
  <si>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</si>
  <si>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</si>
  <si>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</si>
  <si>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</si>
  <si>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</si>
  <si>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</si>
  <si>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</si>
  <si>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</si>
  <si>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</si>
  <si>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</si>
  <si>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</si>
  <si>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</si>
  <si>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</si>
  <si>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</si>
  <si>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</si>
  <si>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</si>
  <si>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</si>
  <si>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</si>
  <si>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</si>
  <si>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</si>
  <si>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</si>
  <si>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</si>
  <si>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</si>
  <si>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</si>
  <si>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</si>
  <si>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</si>
  <si>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</si>
  <si>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</si>
  <si>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</si>
  <si>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</si>
  <si>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</si>
  <si>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</si>
  <si>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</si>
  <si>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</si>
  <si>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</si>
  <si>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</si>
  <si>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</si>
  <si>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</si>
  <si>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</si>
  <si>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</si>
  <si>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</si>
  <si>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</si>
  <si>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</si>
  <si>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</si>
  <si>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</si>
  <si>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</si>
  <si>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</si>
  <si>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</si>
  <si>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</si>
  <si>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</si>
  <si>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</si>
  <si>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</si>
  <si>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</si>
  <si>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</si>
  <si>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</si>
  <si>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</si>
  <si>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</si>
  <si>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</si>
  <si>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</si>
  <si>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</si>
  <si>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</si>
  <si>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</si>
  <si>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</si>
  <si>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</si>
  <si>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</si>
  <si>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</si>
  <si>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</si>
  <si>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</si>
  <si>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</si>
  <si>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</si>
  <si>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</si>
  <si>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</si>
  <si>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</si>
  <si>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</si>
  <si>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</si>
  <si>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</si>
  <si>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</si>
  <si>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</si>
  <si>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</si>
  <si>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</si>
  <si>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</si>
  <si>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</si>
  <si>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</si>
  <si>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</si>
  <si>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</si>
  <si>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</si>
  <si>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</si>
  <si>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</si>
  <si>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</si>
  <si>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</si>
  <si>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</si>
  <si>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</si>
  <si>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</si>
  <si>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</si>
  <si>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</si>
  <si>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</si>
  <si>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</si>
  <si>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</si>
  <si>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</si>
  <si>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</si>
  <si>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</si>
  <si>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</si>
  <si>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</si>
  <si>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</si>
  <si>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</si>
  <si>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</si>
  <si>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</si>
  <si>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</si>
  <si>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</si>
  <si>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</si>
  <si>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</si>
  <si>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</si>
  <si>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</si>
  <si>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</si>
  <si>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</si>
  <si>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</si>
  <si>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</si>
  <si>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</si>
  <si>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</si>
  <si>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</si>
  <si>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</si>
  <si>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</si>
  <si>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</si>
  <si>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</si>
  <si>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</si>
  <si>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</si>
  <si>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</si>
  <si>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</si>
  <si>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</si>
  <si>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</si>
  <si>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</si>
  <si>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</si>
  <si>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</si>
  <si>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</si>
  <si>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</si>
  <si>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</si>
  <si>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</si>
  <si>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</si>
  <si>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</si>
  <si>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</si>
  <si>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</si>
  <si>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</si>
  <si>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</si>
  <si>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</si>
  <si>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</si>
  <si>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</si>
  <si>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</si>
  <si>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</si>
  <si>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</si>
  <si>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</si>
  <si>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</si>
  <si>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</si>
  <si>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</si>
  <si>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</si>
  <si>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</si>
  <si>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</si>
  <si>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</si>
  <si>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</si>
  <si>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</si>
  <si>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</si>
  <si>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</si>
  <si>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</si>
  <si>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</si>
  <si>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</si>
  <si>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</si>
  <si>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</si>
  <si>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</si>
  <si>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</si>
  <si>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</si>
  <si>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</si>
  <si>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</si>
  <si>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</si>
  <si>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</si>
  <si>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</si>
  <si>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</si>
  <si>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</si>
  <si>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</si>
  <si>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</si>
  <si>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</si>
  <si>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</si>
  <si>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</si>
  <si>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</si>
  <si>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</si>
  <si>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</si>
  <si>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</si>
  <si>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</si>
  <si>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</si>
  <si>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</si>
  <si>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</si>
  <si>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</si>
  <si>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</si>
  <si>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</si>
  <si>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</si>
  <si>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</si>
  <si>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</si>
  <si>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</si>
  <si>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</si>
  <si>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</si>
  <si>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</si>
  <si>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</si>
  <si>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</si>
  <si>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</si>
  <si>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</si>
  <si>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</si>
  <si>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</si>
  <si>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</si>
  <si>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</si>
  <si>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</si>
  <si>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</si>
  <si>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</si>
  <si>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</si>
  <si>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</si>
  <si>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</si>
  <si>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</si>
  <si>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</si>
  <si>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</si>
  <si>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</si>
  <si>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</si>
  <si>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</si>
  <si>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</si>
  <si>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</si>
  <si>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</si>
  <si>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</si>
  <si>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</si>
  <si>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</si>
  <si>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</si>
  <si>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</si>
  <si>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</si>
  <si>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</si>
  <si>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</si>
  <si>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</si>
  <si>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</si>
  <si>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</si>
  <si>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</si>
  <si>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</si>
  <si>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</si>
  <si>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</si>
  <si>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</si>
  <si>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</si>
  <si>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</si>
  <si>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</si>
  <si>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</si>
  <si>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</si>
  <si>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</si>
  <si>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</si>
  <si>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</si>
  <si>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</si>
  <si>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</si>
  <si>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</si>
  <si>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</si>
  <si>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</si>
  <si>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</si>
  <si>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</si>
  <si>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</si>
  <si>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</si>
  <si>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</si>
  <si>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</si>
  <si>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</si>
  <si>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</si>
  <si>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</si>
  <si>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</si>
  <si>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</si>
  <si>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</si>
  <si>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</si>
  <si>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</si>
  <si>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</si>
  <si>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</si>
  <si>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</si>
  <si>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</si>
  <si>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</si>
  <si>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</si>
  <si>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</si>
  <si>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</si>
  <si>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</si>
  <si>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</si>
  <si>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</si>
  <si>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</si>
  <si>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</si>
  <si>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</si>
  <si>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</si>
  <si>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</si>
  <si>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</si>
  <si>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</si>
  <si>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</si>
  <si>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</si>
  <si>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</si>
  <si>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</si>
  <si>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</si>
  <si>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</si>
  <si>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</si>
  <si>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</si>
  <si>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</si>
  <si>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</si>
  <si>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</si>
  <si>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</si>
  <si>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</si>
  <si>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</si>
  <si>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</si>
  <si>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</si>
  <si>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</si>
  <si>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</si>
  <si>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</si>
  <si>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</si>
  <si>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</si>
  <si>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</si>
  <si>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</si>
  <si>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</si>
  <si>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</si>
  <si>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</si>
  <si>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</si>
  <si>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</si>
  <si>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</si>
  <si>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</si>
  <si>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</si>
  <si>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</si>
  <si>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</si>
  <si>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</si>
  <si>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</si>
  <si>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</si>
  <si>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</si>
  <si>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</si>
  <si>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</si>
  <si>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</si>
  <si>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</si>
  <si>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</si>
  <si>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</si>
  <si>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</si>
  <si>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</si>
  <si>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</si>
  <si>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</si>
  <si>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</si>
  <si>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</si>
  <si>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</si>
  <si>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</si>
  <si>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</si>
  <si>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</si>
  <si>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</si>
  <si>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</si>
  <si>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</si>
  <si>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</si>
  <si>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</si>
  <si>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</si>
  <si>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</si>
  <si>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</si>
  <si>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</si>
  <si>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</si>
  <si>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</si>
  <si>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</si>
  <si>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</si>
  <si>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</si>
  <si>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</si>
  <si>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</si>
  <si>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</si>
  <si>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</si>
  <si>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</si>
  <si>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</si>
  <si>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</si>
  <si>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</si>
  <si>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</si>
  <si>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</si>
  <si>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</si>
  <si>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</si>
  <si>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</si>
  <si>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</si>
  <si>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</si>
  <si>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</si>
  <si>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</si>
  <si>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</si>
  <si>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</si>
  <si>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</si>
  <si>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</si>
  <si>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</si>
  <si>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</si>
  <si>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</si>
  <si>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</si>
  <si>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</si>
  <si>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</si>
  <si>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</si>
  <si>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</si>
  <si>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</si>
  <si>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</si>
  <si>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</si>
  <si>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</si>
  <si>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</si>
  <si>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</si>
  <si>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</si>
  <si>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</si>
  <si>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</si>
  <si>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</si>
  <si>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</si>
  <si>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</si>
  <si>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</si>
  <si>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</si>
  <si>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</si>
  <si>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</si>
  <si>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</si>
  <si>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</si>
  <si>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</si>
  <si>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</si>
  <si>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</si>
  <si>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</si>
  <si>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</si>
  <si>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</si>
  <si>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</si>
  <si>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</si>
  <si>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</si>
  <si>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</si>
  <si>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</si>
  <si>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</si>
  <si>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</si>
  <si>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</si>
  <si>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</si>
  <si>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</si>
  <si>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</si>
  <si>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</si>
  <si>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</si>
  <si>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</si>
  <si>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</si>
  <si>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</si>
  <si>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</si>
  <si>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</si>
  <si>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</si>
  <si>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</si>
  <si>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</si>
  <si>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</si>
  <si>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</si>
  <si>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</si>
  <si>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</si>
  <si>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</si>
  <si>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</si>
  <si>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</si>
  <si>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</si>
  <si>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</si>
  <si>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</si>
  <si>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</si>
  <si>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</si>
  <si>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</si>
  <si>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</si>
  <si>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</si>
  <si>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</si>
  <si>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</si>
  <si>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</si>
  <si>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</si>
  <si>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</si>
  <si>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</si>
  <si>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</si>
  <si>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</si>
  <si>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</si>
  <si>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</si>
  <si>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</si>
  <si>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</si>
  <si>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</si>
  <si>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</si>
  <si>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</si>
  <si>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</si>
  <si>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</si>
  <si>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</si>
  <si>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</si>
  <si>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</si>
  <si>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</si>
  <si>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</si>
  <si>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</si>
  <si>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</si>
  <si>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</si>
  <si>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</si>
  <si>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</si>
  <si>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</si>
  <si>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</si>
  <si>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</si>
  <si>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</si>
  <si>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</si>
  <si>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</si>
  <si>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</si>
  <si>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</si>
  <si>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</si>
  <si>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</si>
  <si>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</si>
  <si>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</si>
  <si>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</si>
  <si>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</si>
  <si>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</si>
  <si>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</si>
  <si>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</si>
  <si>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</si>
  <si>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</si>
  <si>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</si>
  <si>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</si>
  <si>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</si>
  <si>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</si>
  <si>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</si>
  <si>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</si>
  <si>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</si>
  <si>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</si>
  <si>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</si>
  <si>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</si>
  <si>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</si>
  <si>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</si>
  <si>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</si>
  <si>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</si>
  <si>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</si>
  <si>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</si>
  <si>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</si>
  <si>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</si>
  <si>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</si>
  <si>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</si>
  <si>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</si>
  <si>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</si>
  <si>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</si>
  <si>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</si>
  <si>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</si>
  <si>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</si>
  <si>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</si>
  <si>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</si>
  <si>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</si>
  <si>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</si>
  <si>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</si>
  <si>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</si>
  <si>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</si>
  <si>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</si>
  <si>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</si>
  <si>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</si>
  <si>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</si>
  <si>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</si>
  <si>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</si>
  <si>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</si>
  <si>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</si>
  <si>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</si>
  <si>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</si>
  <si>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</si>
  <si>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</si>
  <si>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</si>
  <si>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</si>
  <si>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</si>
  <si>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</si>
  <si>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</si>
  <si>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</si>
  <si>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</si>
  <si>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</si>
  <si>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</si>
  <si>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</si>
  <si>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</si>
  <si>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</si>
  <si>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</si>
  <si>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</si>
  <si>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</si>
  <si>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</si>
  <si>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</si>
  <si>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</si>
  <si>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</si>
  <si>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</si>
  <si>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</si>
  <si>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</si>
  <si>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</si>
  <si>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</si>
  <si>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</si>
  <si>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</si>
  <si>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</si>
  <si>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</si>
  <si>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</si>
  <si>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</si>
  <si>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</si>
  <si>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</si>
  <si>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</si>
  <si>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</si>
  <si>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</si>
  <si>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</si>
  <si>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</si>
  <si>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</si>
  <si>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</si>
  <si>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</si>
  <si>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</si>
  <si>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</si>
  <si>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</si>
  <si>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</si>
  <si>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</si>
  <si>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</si>
  <si>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</si>
  <si>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</si>
  <si>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</si>
  <si>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</si>
  <si>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</si>
  <si>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</si>
  <si>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</si>
  <si>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</si>
  <si>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</si>
  <si>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</si>
  <si>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</si>
  <si>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</si>
  <si>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</si>
  <si>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</si>
  <si>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</si>
  <si>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</si>
  <si>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</si>
  <si>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</si>
  <si>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</si>
  <si>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</si>
  <si>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</si>
  <si>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</si>
  <si>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</si>
  <si>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</si>
  <si>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</si>
  <si>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</si>
  <si>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</si>
  <si>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</si>
  <si>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</si>
  <si>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</si>
  <si>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</si>
  <si>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</si>
  <si>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</si>
  <si>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</si>
  <si>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</si>
  <si>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</si>
  <si>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</si>
  <si>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</si>
  <si>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</si>
  <si>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</si>
  <si>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</si>
  <si>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</si>
  <si>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</si>
  <si>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</si>
  <si>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</si>
  <si>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</si>
  <si>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</si>
  <si>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</si>
  <si>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</si>
  <si>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</si>
  <si>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</si>
  <si>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</si>
  <si>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</si>
  <si>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</si>
  <si>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</si>
  <si>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</si>
  <si>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</si>
  <si>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</si>
  <si>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</si>
  <si>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</si>
  <si>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</si>
  <si>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</si>
  <si>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</si>
  <si>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</si>
  <si>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</si>
  <si>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</si>
  <si>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</si>
  <si>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</si>
  <si>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</si>
  <si>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</si>
  <si>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</si>
  <si>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</si>
  <si>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</si>
  <si>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</si>
  <si>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</si>
  <si>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</si>
  <si>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</si>
  <si>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</si>
  <si>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</si>
  <si>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</si>
  <si>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</si>
  <si>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</si>
  <si>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</si>
  <si>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</si>
  <si>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</si>
  <si>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</si>
  <si>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</si>
  <si>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</si>
  <si>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</si>
  <si>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</si>
  <si>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</si>
  <si>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</si>
  <si>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</si>
  <si>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</si>
  <si>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</si>
  <si>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</si>
  <si>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</si>
  <si>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</si>
  <si>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</si>
  <si>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</si>
  <si>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</si>
  <si>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</si>
  <si>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</si>
  <si>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</si>
  <si>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</si>
  <si>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</si>
  <si>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</si>
  <si>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</si>
  <si>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</si>
  <si>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</si>
  <si>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</si>
  <si>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</si>
  <si>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</si>
  <si>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</si>
  <si>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</si>
  <si>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</si>
  <si>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</si>
  <si>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</si>
  <si>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</si>
  <si>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</si>
  <si>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</si>
  <si>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</si>
  <si>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</si>
  <si>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</si>
  <si>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</si>
  <si>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</si>
  <si>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</si>
  <si>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</si>
  <si>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</si>
  <si>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</si>
  <si>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</si>
  <si>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</si>
  <si>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</si>
  <si>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</si>
  <si>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</si>
  <si>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</si>
  <si>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</si>
  <si>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</si>
  <si>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</si>
  <si>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</si>
  <si>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</si>
  <si>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</si>
  <si>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</si>
  <si>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</si>
  <si>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</si>
  <si>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</si>
  <si>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</si>
  <si>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</si>
  <si>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</si>
  <si>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</si>
  <si>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</si>
  <si>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</si>
  <si>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</si>
  <si>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</si>
  <si>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</si>
  <si>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</si>
  <si>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</si>
  <si>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</si>
  <si>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</si>
  <si>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</si>
  <si>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</si>
  <si>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</si>
  <si>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</si>
  <si>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</si>
  <si>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</si>
  <si>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</si>
  <si>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</si>
  <si>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</si>
  <si>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</si>
  <si>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</si>
  <si>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</si>
  <si>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</si>
  <si>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</si>
  <si>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</si>
  <si>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</si>
  <si>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</si>
  <si>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</si>
  <si>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</si>
  <si>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</si>
  <si>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</si>
  <si>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</si>
  <si>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</si>
  <si>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</si>
  <si>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</si>
  <si>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</si>
  <si>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</si>
  <si>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</si>
  <si>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</si>
  <si>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</si>
  <si>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</si>
  <si>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</si>
  <si>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</si>
  <si>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</si>
  <si>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</si>
  <si>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</si>
  <si>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</si>
  <si>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</si>
  <si>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</si>
  <si>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</si>
  <si>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</si>
  <si>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</si>
  <si>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</si>
  <si>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</si>
  <si>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</si>
  <si>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</si>
  <si>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</si>
  <si>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</si>
  <si>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</si>
  <si>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</si>
  <si>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</si>
  <si>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</si>
  <si>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</si>
  <si>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</si>
  <si>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</si>
  <si>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</si>
  <si>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</si>
  <si>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</si>
  <si>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</si>
  <si>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</si>
  <si>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</si>
  <si>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</si>
  <si>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</si>
  <si>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</si>
  <si>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</si>
  <si>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</si>
  <si>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</si>
  <si>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</si>
  <si>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</si>
  <si>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</si>
  <si>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</si>
  <si>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</si>
  <si>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</si>
  <si>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</si>
  <si>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</si>
  <si>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</si>
  <si>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</si>
  <si>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</si>
  <si>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</si>
  <si>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</si>
  <si>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</si>
  <si>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</si>
  <si>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</si>
  <si>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</si>
  <si>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</si>
  <si>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</si>
  <si>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</si>
  <si>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</si>
  <si>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</si>
  <si>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</si>
  <si>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</si>
  <si>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</si>
  <si>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</si>
  <si>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</si>
  <si>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</si>
  <si>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</si>
  <si>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</si>
  <si>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</si>
  <si>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</si>
  <si>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</si>
  <si>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</si>
  <si>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</si>
  <si>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</si>
  <si>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</si>
  <si>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</si>
  <si>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</si>
  <si>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</si>
  <si>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</si>
  <si>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</si>
  <si>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</si>
  <si>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</si>
  <si>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</si>
  <si>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</si>
  <si>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</si>
  <si>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</si>
  <si>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</si>
  <si>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</si>
  <si>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</si>
  <si>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</si>
  <si>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</si>
  <si>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</si>
  <si>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</si>
  <si>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</si>
  <si>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</si>
  <si>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</si>
  <si>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</si>
  <si>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</si>
  <si>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</si>
  <si>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</si>
  <si>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</si>
  <si>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</si>
  <si>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</si>
  <si>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</si>
  <si>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</si>
  <si>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</si>
  <si>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</si>
  <si>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</si>
  <si>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</si>
  <si>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</si>
  <si>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</si>
  <si>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</si>
  <si>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</si>
  <si>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</si>
  <si>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</si>
  <si>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</si>
  <si>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</si>
  <si>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</si>
  <si>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</si>
  <si>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</si>
  <si>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</si>
  <si>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</si>
  <si>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</si>
  <si>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</si>
  <si>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</si>
  <si>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</si>
  <si>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</si>
  <si>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</si>
  <si>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</si>
  <si>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</si>
  <si>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</si>
  <si>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</si>
  <si>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</si>
  <si>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</si>
  <si>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</si>
  <si>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</si>
  <si>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</si>
  <si>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</si>
  <si>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</si>
  <si>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</si>
  <si>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</si>
  <si>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</si>
  <si>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</si>
  <si>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</si>
  <si>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</si>
  <si>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</si>
  <si>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</si>
  <si>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</si>
  <si>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</si>
  <si>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</si>
  <si>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</si>
  <si>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</si>
  <si>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</si>
  <si>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</si>
  <si>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</si>
  <si>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</si>
  <si>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</si>
  <si>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</si>
  <si>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</si>
  <si>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</si>
  <si>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</si>
  <si>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</si>
  <si>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</si>
  <si>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</si>
  <si>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</si>
  <si>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</si>
  <si>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</si>
  <si>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</si>
  <si>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</si>
  <si>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</si>
  <si>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</si>
  <si>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</si>
  <si>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</si>
  <si>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</si>
  <si>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</si>
  <si>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</si>
  <si>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</si>
  <si>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</si>
  <si>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</si>
  <si>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</si>
  <si>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</si>
  <si>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</si>
  <si>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</si>
  <si>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</si>
  <si>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</si>
  <si>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</si>
  <si>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</si>
  <si>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</si>
  <si>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</si>
  <si>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</si>
  <si>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</si>
  <si>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</si>
  <si>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</si>
  <si>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</si>
  <si>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</si>
  <si>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</si>
  <si>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</si>
  <si>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</si>
  <si>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</si>
  <si>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</si>
  <si>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</si>
  <si>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</si>
  <si>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</si>
  <si>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</si>
  <si>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</si>
  <si>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</si>
  <si>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</si>
  <si>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</si>
  <si>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</si>
  <si>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</si>
  <si>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</si>
  <si>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</si>
  <si>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</si>
  <si>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</si>
  <si>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</si>
  <si>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</si>
  <si>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</si>
  <si>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</si>
  <si>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</si>
  <si>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</si>
  <si>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</si>
  <si>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</si>
  <si>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</si>
  <si>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</si>
  <si>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</si>
  <si>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</si>
  <si>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</si>
  <si>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</si>
  <si>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</si>
  <si>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</si>
  <si>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</si>
  <si>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</si>
  <si>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</si>
  <si>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</si>
  <si>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</si>
  <si>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</si>
  <si>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</si>
  <si>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</si>
  <si>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</si>
  <si>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</si>
  <si>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</si>
  <si>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</si>
  <si>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</si>
  <si>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</si>
  <si>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</si>
  <si>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</si>
  <si>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</si>
  <si>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</si>
  <si>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</si>
  <si>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</si>
  <si>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</si>
  <si>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</si>
  <si>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</si>
  <si>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</si>
  <si>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</si>
  <si>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</si>
  <si>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</si>
  <si>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</si>
  <si>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</si>
  <si>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</si>
  <si>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</si>
  <si>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</si>
  <si>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</si>
  <si>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</si>
  <si>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</si>
  <si>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</si>
  <si>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</si>
  <si>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</si>
  <si>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</si>
  <si>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</si>
  <si>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</si>
  <si>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</si>
  <si>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</si>
  <si>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</si>
  <si>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</si>
  <si>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</si>
  <si>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</si>
  <si>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</si>
  <si>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</si>
  <si>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</si>
  <si>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</si>
  <si>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</si>
  <si>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</si>
  <si>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</si>
  <si>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</si>
  <si>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</si>
  <si>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</si>
  <si>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</si>
  <si>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</si>
  <si>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</si>
  <si>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</si>
  <si>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</si>
  <si>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</si>
  <si>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</si>
  <si>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</si>
  <si>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</si>
  <si>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</si>
  <si>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</si>
  <si>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</si>
  <si>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</si>
  <si>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</si>
  <si>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</si>
  <si>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</si>
  <si>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</si>
  <si>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</si>
  <si>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</si>
  <si>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</si>
  <si>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</si>
  <si>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</si>
  <si>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</si>
  <si>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</si>
  <si>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</si>
  <si>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</si>
  <si>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</si>
  <si>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</si>
  <si>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</si>
  <si>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</si>
  <si>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</si>
  <si>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</si>
  <si>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</si>
  <si>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</si>
  <si>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</si>
  <si>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</si>
  <si>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</si>
  <si>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</si>
  <si>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</si>
  <si>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</si>
  <si>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</si>
  <si>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</si>
  <si>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</si>
  <si>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</si>
  <si>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</si>
  <si>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</si>
  <si>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</si>
  <si>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</si>
  <si>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</si>
  <si>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</si>
  <si>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</si>
  <si>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</si>
  <si>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</si>
  <si>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</si>
  <si>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</si>
  <si>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</si>
  <si>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</si>
  <si>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</si>
  <si>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</si>
  <si>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</si>
  <si>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</si>
  <si>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</si>
  <si>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</si>
  <si>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</si>
  <si>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</si>
  <si>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</si>
  <si>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</si>
  <si>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</si>
  <si>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</si>
  <si>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</si>
  <si>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</si>
  <si>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</si>
  <si>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</si>
  <si>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</si>
  <si>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</si>
  <si>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</si>
  <si>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</si>
  <si>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</si>
  <si>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</si>
  <si>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</si>
  <si>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</si>
  <si>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</si>
  <si>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</si>
  <si>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</si>
  <si>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</si>
  <si>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</si>
  <si>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</si>
  <si>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</si>
  <si>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</si>
  <si>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</si>
  <si>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</si>
  <si>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</si>
  <si>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</si>
  <si>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</si>
  <si>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</si>
  <si>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</si>
  <si>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</si>
  <si>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</si>
  <si>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</si>
  <si>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</si>
  <si>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</si>
  <si>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</si>
  <si>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</si>
  <si>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</si>
  <si>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</si>
  <si>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</si>
  <si>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</si>
  <si>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</si>
  <si>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</si>
  <si>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</si>
  <si>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</si>
  <si>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</si>
  <si>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</si>
  <si>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</si>
  <si>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</si>
  <si>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</si>
  <si>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</si>
  <si>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</si>
  <si>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</si>
  <si>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</si>
  <si>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</si>
  <si>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</si>
  <si>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</si>
  <si>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</si>
  <si>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</si>
  <si>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</si>
  <si>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</si>
  <si>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</si>
  <si>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</si>
  <si>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</si>
  <si>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</si>
  <si>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</si>
  <si>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</si>
  <si>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</si>
  <si>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</si>
  <si>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</si>
  <si>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</si>
  <si>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</si>
  <si>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</si>
  <si>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</si>
  <si>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</si>
  <si>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</si>
  <si>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</si>
  <si>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</si>
  <si>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</si>
  <si>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</si>
  <si>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</si>
  <si>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</si>
  <si>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</si>
  <si>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</si>
  <si>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</si>
  <si>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</si>
  <si>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</si>
  <si>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</si>
  <si>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</si>
  <si>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</si>
  <si>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</si>
  <si>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</si>
  <si>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</si>
  <si>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</si>
  <si>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</si>
  <si>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</si>
  <si>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</si>
  <si>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</si>
  <si>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</si>
  <si>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</si>
  <si>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</si>
  <si>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</si>
  <si>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</si>
  <si>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</si>
  <si>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</si>
  <si>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</si>
  <si>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</si>
  <si>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</si>
  <si>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</si>
  <si>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</si>
  <si>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</si>
  <si>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</si>
  <si>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</si>
  <si>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</si>
  <si>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</si>
  <si>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</si>
  <si>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</si>
  <si>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</si>
  <si>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</si>
  <si>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</si>
  <si>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</si>
  <si>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</si>
  <si>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</si>
  <si>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</si>
  <si>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</si>
  <si>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</si>
  <si>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</si>
  <si>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</si>
  <si>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</si>
  <si>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</si>
  <si>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</si>
  <si>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</si>
  <si>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</si>
  <si>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</si>
  <si>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</si>
  <si>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</si>
  <si>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</si>
  <si>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</si>
  <si>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</si>
  <si>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</si>
  <si>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</si>
  <si>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</si>
  <si>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</si>
  <si>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</si>
  <si>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</si>
  <si>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</si>
  <si>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</si>
  <si>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</si>
  <si>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</si>
  <si>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</si>
  <si>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</si>
  <si>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</si>
  <si>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</si>
  <si>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</si>
  <si>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</si>
  <si>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</si>
  <si>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</si>
  <si>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</si>
  <si>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</si>
  <si>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</si>
  <si>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</si>
  <si>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</si>
  <si>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</si>
  <si>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</si>
  <si>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</si>
  <si>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</si>
  <si>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</si>
  <si>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</si>
  <si>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</si>
  <si>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</si>
  <si>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</si>
  <si>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</si>
  <si>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</si>
  <si>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</si>
  <si>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</si>
  <si>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</si>
  <si>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</si>
  <si>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</si>
  <si>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</si>
  <si>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</si>
  <si>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</si>
  <si>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</si>
  <si>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</si>
  <si>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</si>
  <si>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</si>
  <si>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</si>
  <si>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</si>
  <si>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</si>
  <si>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</si>
  <si>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</si>
  <si>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</si>
  <si>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</si>
  <si>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</si>
  <si>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</si>
  <si>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</si>
  <si>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</si>
  <si>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</si>
  <si>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</si>
  <si>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</si>
  <si>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</si>
  <si>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</si>
  <si>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</si>
  <si>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</si>
  <si>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</si>
  <si>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</si>
  <si>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</si>
  <si>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</si>
  <si>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</si>
  <si>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</si>
  <si>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</si>
  <si>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</si>
  <si>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</si>
  <si>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</si>
  <si>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</si>
  <si>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</si>
  <si>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</si>
  <si>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</si>
  <si>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</si>
  <si>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</si>
  <si>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</si>
  <si>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</si>
  <si>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</si>
  <si>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</si>
  <si>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</si>
  <si>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</si>
  <si>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</si>
  <si>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</si>
  <si>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</si>
  <si>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</si>
  <si>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</si>
  <si>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</si>
  <si>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</si>
  <si>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</si>
  <si>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</si>
  <si>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</si>
  <si>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</si>
  <si>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</si>
  <si>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</si>
  <si>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</si>
  <si>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</si>
  <si>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</si>
  <si>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</si>
  <si>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</si>
  <si>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</si>
  <si>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</si>
  <si>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</si>
  <si>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</si>
  <si>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</si>
  <si>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</si>
  <si>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</si>
  <si>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</si>
  <si>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</si>
  <si>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</si>
  <si>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</si>
  <si>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</si>
  <si>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</si>
  <si>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</si>
  <si>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</si>
  <si>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</si>
  <si>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</si>
  <si>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</si>
  <si>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</si>
  <si>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</si>
  <si>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</si>
  <si>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</si>
  <si>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</si>
  <si>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</si>
  <si>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</si>
  <si>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</si>
  <si>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</si>
  <si>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</si>
  <si>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</si>
  <si>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</si>
  <si>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</si>
  <si>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</si>
  <si>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</si>
  <si>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</si>
  <si>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</si>
  <si>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</si>
  <si>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</si>
  <si>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</si>
  <si>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</si>
  <si>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</si>
  <si>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</si>
  <si>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</si>
  <si>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</si>
  <si>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</si>
  <si>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</si>
  <si>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</si>
  <si>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</si>
  <si>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</si>
  <si>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</si>
  <si>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</si>
  <si>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</si>
  <si>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</si>
  <si>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</si>
  <si>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</si>
  <si>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</si>
  <si>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</si>
  <si>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</si>
  <si>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</si>
  <si>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</si>
  <si>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</si>
  <si>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</si>
  <si>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</si>
  <si>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</si>
  <si>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</si>
  <si>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</si>
  <si>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</si>
  <si>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</si>
  <si>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</si>
  <si>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</si>
  <si>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</si>
  <si>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</si>
  <si>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</si>
  <si>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</si>
  <si>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</si>
  <si>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</si>
  <si>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</si>
  <si>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</si>
  <si>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</si>
  <si>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</si>
  <si>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</si>
  <si>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</si>
  <si>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</si>
  <si>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</si>
  <si>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</si>
  <si>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</si>
  <si>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</si>
  <si>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</si>
  <si>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</si>
  <si>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</si>
  <si>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</si>
  <si>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</si>
  <si>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</si>
  <si>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</si>
  <si>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</si>
  <si>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</si>
  <si>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</si>
  <si>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</si>
  <si>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</si>
  <si>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</si>
  <si>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</si>
  <si>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</si>
  <si>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</si>
  <si>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</si>
  <si>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</si>
  <si>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</si>
  <si>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</si>
  <si>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</si>
  <si>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</si>
  <si>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</si>
  <si>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</si>
  <si>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</si>
  <si>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</si>
  <si>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</si>
  <si>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</si>
  <si>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</si>
  <si>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</si>
  <si>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</si>
  <si>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</si>
  <si>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</si>
  <si>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</si>
  <si>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</si>
  <si>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</si>
  <si>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</si>
  <si>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</si>
  <si>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</si>
  <si>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</si>
  <si>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</si>
  <si>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</si>
  <si>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</si>
  <si>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</si>
  <si>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</si>
  <si>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</si>
  <si>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</si>
  <si>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</si>
  <si>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</si>
  <si>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</si>
  <si>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</si>
  <si>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</si>
  <si>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</si>
  <si>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</si>
  <si>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</si>
  <si>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</si>
  <si>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</si>
  <si>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</si>
  <si>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</si>
  <si>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</si>
  <si>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</si>
  <si>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</si>
  <si>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</si>
  <si>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</si>
  <si>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</si>
  <si>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</si>
  <si>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</si>
  <si>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</si>
  <si>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</si>
  <si>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</si>
  <si>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</si>
  <si>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</si>
  <si>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</si>
  <si>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</si>
  <si>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</si>
  <si>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</si>
  <si>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</si>
  <si>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</si>
  <si>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</si>
  <si>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</si>
  <si>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</si>
  <si>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</si>
  <si>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</si>
  <si>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</si>
  <si>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</si>
  <si>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</si>
  <si>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</si>
  <si>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</si>
  <si>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</si>
  <si>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</si>
  <si>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</si>
  <si>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</si>
  <si>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</si>
  <si>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</si>
  <si>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</si>
  <si>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</si>
  <si>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</si>
  <si>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</si>
  <si>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</si>
  <si>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</si>
  <si>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</si>
  <si>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</si>
  <si>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</si>
  <si>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</si>
  <si>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</si>
  <si>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</si>
  <si>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</si>
  <si>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</si>
  <si>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</si>
  <si>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</si>
  <si>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</si>
  <si>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</si>
  <si>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</si>
  <si>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</si>
  <si>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</si>
  <si>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</si>
  <si>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</si>
  <si>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</si>
  <si>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</si>
  <si>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</si>
  <si>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</si>
  <si>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</si>
  <si>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</si>
  <si>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</si>
  <si>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</si>
  <si>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</si>
  <si>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</si>
  <si>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</si>
  <si>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</si>
  <si>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</si>
  <si>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</si>
  <si>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</si>
  <si>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</si>
  <si>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</si>
  <si>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</si>
  <si>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</si>
  <si>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</si>
  <si>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</si>
  <si>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</si>
  <si>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</si>
  <si>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</si>
  <si>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</si>
  <si>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</si>
  <si>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</si>
  <si>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</si>
  <si>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</si>
  <si>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</si>
  <si>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</si>
  <si>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</si>
  <si>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</si>
  <si>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</si>
  <si>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</si>
  <si>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</si>
  <si>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</si>
  <si>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</si>
  <si>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</si>
  <si>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</si>
  <si>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</si>
  <si>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</si>
  <si>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</si>
  <si>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</si>
  <si>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</si>
  <si>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</si>
  <si>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</si>
  <si>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</si>
  <si>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</si>
  <si>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</si>
  <si>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</si>
  <si>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</si>
  <si>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</si>
  <si>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</si>
  <si>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</si>
  <si>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</si>
  <si>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</si>
  <si>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</si>
  <si>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</si>
  <si>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</si>
  <si>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</si>
  <si>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</si>
  <si>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</si>
  <si>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</si>
  <si>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</si>
  <si>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</si>
  <si>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</si>
  <si>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</si>
  <si>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</si>
  <si>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</si>
  <si>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</si>
  <si>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</si>
  <si>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</si>
  <si>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</si>
  <si>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</si>
  <si>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</si>
  <si>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</si>
  <si>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</si>
  <si>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</si>
  <si>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</si>
  <si>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</si>
  <si>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</si>
  <si>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</si>
  <si>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</si>
  <si>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</si>
  <si>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</si>
  <si>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</si>
  <si>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</si>
  <si>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</si>
  <si>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</si>
  <si>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</si>
  <si>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</si>
  <si>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</si>
  <si>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</si>
  <si>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</si>
  <si>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</si>
  <si>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</si>
  <si>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</si>
  <si>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</si>
  <si>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</si>
  <si>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</si>
  <si>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</si>
  <si>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</si>
  <si>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</si>
  <si>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</si>
  <si>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</si>
  <si>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</si>
  <si>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</si>
  <si>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</si>
  <si>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</si>
  <si>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</si>
  <si>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</si>
  <si>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</si>
  <si>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</si>
  <si>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</si>
  <si>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</si>
  <si>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</si>
  <si>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</si>
  <si>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</si>
  <si>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</si>
  <si>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</si>
  <si>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</si>
  <si>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</si>
  <si>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</si>
  <si>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</si>
  <si>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</si>
  <si>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</si>
  <si>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</si>
  <si>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</si>
  <si>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</si>
  <si>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</si>
  <si>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</si>
  <si>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</si>
  <si>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</si>
  <si>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</si>
  <si>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</si>
  <si>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</si>
  <si>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</si>
  <si>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</si>
  <si>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</si>
  <si>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</si>
  <si>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</si>
  <si>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</si>
  <si>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</si>
  <si>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</si>
  <si>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</si>
  <si>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</si>
  <si>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</si>
  <si>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</si>
  <si>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</si>
  <si>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</si>
  <si>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</si>
  <si>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</si>
  <si>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</si>
  <si>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</si>
  <si>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</si>
  <si>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</si>
  <si>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</si>
  <si>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</si>
  <si>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</si>
  <si>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</si>
  <si>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</si>
  <si>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</si>
  <si>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</si>
  <si>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</si>
  <si>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</si>
  <si>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</si>
  <si>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</si>
  <si>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</si>
  <si>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</si>
  <si>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</si>
  <si>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</si>
  <si>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</si>
  <si>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</si>
  <si>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</si>
  <si>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</si>
  <si>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</si>
  <si>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</si>
  <si>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</si>
  <si>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</si>
  <si>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</si>
  <si>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</si>
  <si>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</si>
  <si>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</si>
  <si>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</si>
  <si>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</si>
  <si>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</si>
  <si>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</si>
  <si>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</si>
  <si>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</si>
  <si>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</si>
  <si>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</si>
  <si>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</si>
  <si>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</si>
  <si>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</si>
  <si>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</si>
  <si>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</si>
  <si>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</si>
  <si>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</si>
  <si>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</si>
  <si>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</si>
  <si>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</si>
  <si>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</si>
  <si>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</si>
  <si>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</si>
  <si>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</si>
  <si>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</si>
  <si>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</si>
  <si>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</si>
  <si>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</si>
  <si>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</si>
  <si>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</si>
  <si>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</si>
  <si>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</si>
  <si>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</si>
  <si>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</si>
  <si>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</si>
  <si>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</si>
  <si>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</si>
  <si>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</si>
  <si>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</si>
  <si>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</si>
  <si>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</si>
  <si>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</si>
  <si>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</si>
  <si>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</si>
  <si>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</si>
  <si>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</si>
  <si>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</si>
  <si>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</si>
  <si>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</si>
  <si>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</si>
  <si>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</si>
  <si>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</si>
  <si>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</si>
  <si>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</si>
  <si>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</si>
  <si>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</si>
  <si>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</si>
  <si>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</si>
  <si>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</si>
  <si>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</si>
  <si>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</si>
  <si>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</si>
  <si>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</si>
  <si>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</si>
  <si>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</si>
  <si>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</si>
  <si>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</si>
  <si>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</si>
  <si>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</si>
  <si>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</si>
  <si>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</si>
  <si>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</si>
  <si>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</si>
  <si>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</si>
  <si>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</si>
  <si>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</si>
  <si>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</si>
  <si>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</si>
  <si>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</si>
  <si>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</si>
  <si>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</si>
  <si>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</si>
  <si>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</si>
  <si>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</si>
  <si>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</si>
  <si>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</si>
  <si>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</si>
  <si>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</si>
  <si>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</si>
  <si>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</si>
  <si>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</si>
  <si>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</si>
  <si>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</si>
  <si>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</si>
  <si>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</si>
  <si>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</si>
  <si>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</si>
  <si>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</si>
  <si>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</si>
  <si>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</si>
  <si>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</si>
  <si>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</si>
  <si>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</si>
  <si>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</si>
  <si>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</si>
  <si>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</si>
  <si>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</si>
  <si>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</si>
  <si>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</si>
  <si>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</si>
  <si>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</si>
  <si>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</si>
  <si>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</si>
  <si>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</si>
  <si>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</si>
  <si>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</si>
  <si>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</si>
  <si>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</si>
  <si>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</si>
  <si>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</si>
  <si>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</si>
  <si>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</si>
  <si>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</si>
  <si>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</si>
  <si>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</si>
  <si>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</si>
  <si>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</si>
  <si>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</si>
  <si>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</si>
  <si>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</si>
  <si>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</si>
  <si>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</si>
  <si>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</si>
  <si>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</si>
  <si>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</si>
  <si>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</si>
  <si>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</si>
  <si>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</si>
  <si>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</si>
  <si>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</si>
  <si>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</si>
  <si>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</si>
  <si>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</si>
  <si>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</si>
  <si>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</si>
  <si>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</si>
  <si>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</si>
  <si>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</si>
  <si>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</si>
  <si>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</si>
  <si>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</si>
  <si>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</si>
  <si>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</si>
  <si>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</si>
  <si>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</si>
  <si>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</si>
  <si>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</si>
  <si>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</si>
  <si>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</si>
  <si>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</si>
  <si>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</si>
  <si>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</si>
  <si>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</si>
  <si>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</si>
  <si>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</si>
  <si>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</si>
  <si>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</si>
  <si>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</si>
  <si>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</si>
  <si>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</si>
  <si>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</si>
  <si>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</si>
  <si>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</si>
  <si>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</si>
  <si>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</si>
  <si>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</si>
  <si>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</si>
  <si>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</si>
  <si>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</si>
  <si>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</si>
  <si>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</si>
  <si>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</si>
  <si>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</si>
  <si>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</si>
  <si>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</si>
  <si>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</si>
  <si>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</si>
  <si>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</si>
  <si>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</si>
  <si>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</si>
  <si>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</si>
  <si>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</si>
  <si>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</si>
  <si>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</si>
  <si>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</si>
  <si>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</si>
  <si>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</si>
  <si>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</si>
  <si>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</si>
  <si>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</si>
  <si>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</si>
  <si>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</si>
  <si>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</si>
  <si>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</si>
  <si>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</si>
  <si>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</si>
  <si>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</si>
  <si>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</si>
  <si>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</si>
  <si>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</si>
  <si>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</si>
  <si>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</si>
  <si>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</si>
  <si>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</si>
  <si>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</si>
  <si>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</si>
  <si>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</si>
  <si>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</si>
  <si>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</si>
  <si>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</si>
  <si>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</si>
  <si>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</si>
  <si>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</si>
  <si>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</si>
  <si>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</si>
  <si>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</si>
  <si>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</si>
  <si>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</si>
  <si>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</si>
  <si>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</si>
  <si>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</si>
  <si>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</si>
  <si>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</si>
  <si>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</si>
  <si>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</si>
  <si>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</si>
  <si>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</si>
  <si>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</si>
  <si>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</si>
  <si>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</si>
  <si>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</si>
  <si>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</si>
  <si>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</si>
  <si>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</si>
  <si>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</si>
  <si>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</si>
  <si>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</si>
  <si>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</si>
  <si>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</si>
  <si>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</si>
  <si>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</si>
  <si>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</si>
  <si>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</si>
  <si>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</si>
  <si>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</si>
  <si>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</si>
  <si>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</si>
  <si>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</si>
  <si>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</si>
  <si>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</si>
  <si>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</si>
  <si>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</si>
  <si>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</si>
  <si>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</si>
  <si>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</si>
  <si>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</si>
  <si>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</si>
  <si>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</si>
  <si>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</si>
  <si>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</si>
  <si>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</si>
  <si>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</si>
  <si>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</si>
  <si>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</si>
  <si>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</si>
  <si>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</si>
  <si>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</si>
  <si>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</si>
  <si>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</si>
  <si>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</si>
  <si>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</si>
  <si>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</si>
  <si>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</si>
  <si>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</si>
  <si>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</si>
  <si>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</si>
  <si>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</si>
  <si>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</si>
  <si>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</si>
  <si>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</si>
  <si>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</si>
  <si>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</si>
  <si>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</si>
  <si>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</si>
  <si>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</si>
  <si>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</si>
  <si>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</si>
  <si>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</si>
  <si>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</si>
  <si>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</si>
  <si>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</si>
  <si>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</si>
  <si>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</si>
  <si>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</si>
  <si>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</si>
  <si>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</si>
  <si>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</si>
  <si>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</si>
  <si>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</si>
  <si>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</si>
  <si>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</si>
  <si>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</si>
  <si>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</si>
  <si>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</si>
  <si>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</si>
  <si>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</si>
  <si>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</si>
  <si>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</si>
  <si>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</si>
  <si>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</si>
  <si>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</si>
  <si>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</si>
  <si>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</si>
  <si>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</si>
  <si>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</si>
  <si>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</si>
  <si>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</si>
  <si>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</si>
  <si>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</si>
  <si>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</si>
  <si>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</si>
  <si>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</si>
  <si>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</si>
  <si>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</si>
  <si>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</si>
  <si>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</si>
  <si>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</si>
  <si>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</si>
  <si>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</si>
  <si>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</si>
  <si>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</si>
  <si>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</si>
  <si>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</si>
  <si>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</si>
  <si>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</si>
  <si>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</si>
  <si>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</si>
  <si>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</si>
  <si>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</si>
  <si>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</si>
  <si>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</si>
  <si>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</si>
  <si>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</si>
  <si>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</si>
  <si>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</si>
  <si>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</si>
  <si>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</si>
  <si>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</si>
  <si>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</si>
  <si>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</si>
  <si>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</si>
  <si>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</si>
  <si>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</si>
  <si>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</si>
  <si>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</si>
  <si>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</si>
  <si>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</si>
  <si>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</si>
  <si>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</si>
  <si>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</si>
  <si>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</si>
  <si>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</si>
  <si>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</si>
  <si>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</si>
  <si>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</si>
  <si>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</si>
  <si>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</si>
  <si>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</si>
  <si>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</si>
  <si>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</si>
  <si>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</si>
  <si>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</si>
  <si>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</si>
  <si>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</si>
  <si>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</si>
  <si>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</si>
  <si>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</si>
  <si>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</si>
  <si>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</si>
  <si>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</si>
  <si>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</si>
  <si>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</si>
  <si>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</si>
  <si>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</si>
  <si>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</si>
  <si>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</si>
  <si>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</si>
  <si>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</si>
  <si>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</si>
  <si>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</si>
  <si>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</si>
  <si>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</si>
  <si>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</si>
  <si>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</si>
  <si>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</si>
  <si>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</si>
  <si>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</si>
  <si>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</si>
  <si>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</si>
  <si>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</si>
  <si>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</si>
  <si>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</si>
  <si>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</si>
  <si>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</si>
  <si>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</si>
  <si>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</si>
  <si>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</si>
  <si>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</si>
  <si>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</si>
  <si>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</si>
  <si>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</si>
  <si>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</si>
  <si>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</si>
  <si>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</si>
  <si>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</si>
  <si>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</si>
  <si>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</si>
  <si>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</si>
  <si>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</si>
  <si>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</si>
  <si>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</si>
  <si>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</si>
  <si>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</si>
  <si>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</si>
  <si>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</si>
  <si>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</si>
  <si>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</si>
  <si>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</si>
  <si>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</si>
  <si>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</si>
  <si>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</si>
  <si>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</si>
  <si>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</si>
  <si>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</si>
  <si>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</si>
  <si>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</si>
  <si>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</si>
  <si>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</si>
  <si>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</si>
  <si>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</si>
  <si>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</si>
  <si>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</si>
  <si>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</si>
  <si>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</si>
  <si>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</si>
  <si>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</si>
  <si>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</si>
  <si>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</si>
  <si>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</si>
  <si>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</si>
  <si>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</si>
  <si>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</si>
  <si>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</si>
  <si>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</si>
  <si>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</si>
  <si>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</si>
  <si>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</si>
  <si>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</si>
  <si>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</si>
  <si>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</si>
  <si>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</si>
  <si>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</si>
  <si>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</si>
  <si>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</si>
  <si>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</si>
  <si>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</si>
  <si>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</si>
  <si>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</si>
  <si>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</si>
  <si>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</si>
  <si>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</si>
  <si>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</si>
  <si>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</si>
  <si>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</si>
  <si>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</si>
  <si>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</si>
  <si>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</si>
  <si>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</si>
  <si>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</si>
  <si>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</si>
  <si>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</si>
  <si>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</si>
  <si>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</si>
  <si>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</si>
  <si>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</si>
  <si>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</si>
  <si>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</si>
  <si>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</si>
  <si>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</si>
  <si>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</si>
  <si>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</si>
  <si>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</si>
  <si>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</si>
  <si>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</si>
  <si>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</si>
  <si>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</si>
  <si>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</si>
  <si>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</si>
  <si>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</si>
  <si>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</si>
  <si>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</si>
  <si>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</si>
  <si>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</si>
  <si>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</si>
  <si>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</si>
  <si>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</si>
  <si>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</si>
  <si>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</si>
  <si>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</si>
  <si>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</si>
  <si>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</si>
  <si>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</si>
  <si>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</si>
  <si>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</si>
  <si>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</si>
  <si>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</si>
  <si>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</si>
  <si>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</si>
  <si>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</si>
  <si>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</si>
  <si>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</si>
  <si>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</si>
  <si>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</si>
  <si>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</si>
  <si>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</si>
  <si>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</si>
  <si>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</si>
  <si>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</si>
  <si>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</si>
  <si>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</si>
  <si>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</si>
  <si>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</si>
  <si>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</si>
  <si>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</si>
  <si>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</si>
  <si>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</si>
  <si>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</si>
  <si>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</si>
  <si>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</si>
  <si>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</si>
  <si>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</si>
  <si>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</si>
  <si>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</si>
  <si>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</si>
  <si>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</si>
  <si>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</si>
  <si>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</si>
  <si>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</si>
  <si>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</si>
  <si>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</si>
  <si>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</si>
  <si>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</si>
  <si>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</si>
  <si>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</si>
  <si>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</si>
  <si>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</si>
  <si>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</si>
  <si>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</si>
  <si>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</si>
  <si>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</si>
  <si>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</si>
  <si>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</si>
  <si>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</si>
  <si>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</si>
  <si>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</si>
  <si>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</si>
  <si>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</si>
  <si>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</si>
  <si>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</si>
  <si>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</si>
  <si>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</si>
  <si>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</si>
  <si>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</si>
  <si>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</si>
  <si>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</si>
  <si>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</si>
  <si>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</si>
  <si>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</si>
  <si>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</si>
  <si>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</si>
  <si>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</si>
  <si>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</si>
  <si>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</si>
  <si>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</si>
  <si>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</si>
  <si>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</si>
  <si>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</si>
  <si>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</si>
  <si>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</si>
  <si>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</si>
  <si>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</si>
  <si>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</si>
  <si>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</si>
  <si>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</si>
  <si>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</si>
  <si>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</si>
  <si>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</si>
  <si>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</si>
  <si>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</si>
  <si>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</si>
  <si>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</si>
  <si>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</si>
  <si>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</si>
  <si>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</si>
  <si>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</si>
  <si>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</si>
  <si>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</si>
  <si>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</si>
  <si>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</si>
  <si>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</si>
  <si>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</si>
  <si>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</si>
  <si>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</si>
  <si>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</si>
  <si>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</si>
  <si>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</si>
  <si>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</si>
  <si>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</si>
  <si>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</si>
  <si>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</si>
  <si>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</si>
  <si>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</si>
  <si>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</si>
  <si>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</si>
  <si>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</si>
  <si>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</si>
  <si>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</si>
  <si>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</si>
  <si>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</si>
  <si>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</si>
  <si>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</si>
  <si>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</si>
  <si>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</si>
  <si>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</si>
  <si>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</si>
  <si>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</si>
  <si>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</si>
  <si>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</si>
  <si>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</si>
  <si>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</si>
  <si>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</si>
  <si>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</si>
  <si>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</si>
  <si>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</si>
  <si>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</si>
  <si>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</si>
  <si>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</si>
  <si>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</si>
  <si>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</si>
  <si>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</si>
  <si>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</si>
  <si>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</si>
  <si>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</si>
  <si>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</si>
  <si>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</si>
  <si>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</si>
  <si>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</si>
  <si>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</si>
  <si>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</si>
  <si>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</si>
  <si>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</si>
  <si>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</si>
  <si>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</si>
  <si>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</si>
  <si>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</si>
  <si>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</si>
  <si>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</si>
  <si>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</si>
  <si>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</si>
  <si>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</si>
  <si>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</si>
  <si>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</si>
  <si>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</si>
  <si>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</si>
  <si>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</si>
  <si>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</si>
  <si>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</si>
  <si>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</si>
  <si>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</si>
  <si>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</si>
  <si>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</si>
  <si>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</si>
  <si>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</si>
  <si>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</si>
  <si>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</si>
  <si>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</si>
  <si>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</si>
  <si>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</si>
  <si>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</si>
  <si>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</si>
  <si>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</si>
  <si>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</si>
  <si>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</si>
  <si>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</si>
  <si>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</si>
  <si>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</si>
  <si>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</si>
  <si>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</si>
  <si>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</si>
  <si>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</si>
  <si>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</si>
  <si>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</si>
  <si>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</si>
  <si>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</si>
  <si>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</si>
  <si>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</si>
  <si>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</si>
  <si>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</si>
  <si>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</si>
  <si>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</si>
  <si>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</si>
  <si>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</si>
  <si>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</si>
  <si>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</si>
  <si>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</si>
  <si>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</si>
  <si>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</si>
  <si>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</si>
  <si>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</si>
  <si>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</si>
  <si>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</si>
  <si>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</si>
  <si>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</si>
  <si>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</si>
  <si>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</si>
  <si>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</si>
  <si>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</si>
  <si>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</si>
  <si>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</si>
  <si>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</si>
  <si>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</si>
  <si>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</si>
  <si>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</si>
  <si>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</si>
  <si>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</si>
  <si>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</si>
  <si>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</si>
  <si>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</si>
  <si>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</si>
  <si>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</si>
  <si>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</si>
  <si>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</si>
  <si>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</si>
  <si>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</si>
  <si>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</si>
  <si>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</si>
  <si>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</si>
  <si>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</si>
  <si>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</si>
  <si>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</si>
  <si>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</si>
  <si>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</si>
  <si>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</si>
  <si>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</si>
  <si>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</si>
  <si>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</si>
  <si>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</si>
  <si>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</si>
  <si>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</si>
  <si>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</si>
  <si>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</si>
  <si>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</si>
  <si>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</si>
  <si>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</si>
  <si>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</si>
  <si>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</si>
  <si>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</si>
  <si>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</si>
  <si>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</si>
  <si>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</si>
  <si>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</si>
  <si>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</si>
  <si>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</si>
  <si>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</si>
  <si>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</si>
  <si>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</si>
  <si>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</si>
  <si>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</si>
  <si>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</si>
  <si>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</si>
  <si>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</si>
  <si>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</si>
  <si>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</si>
  <si>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</si>
  <si>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</si>
  <si>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</si>
  <si>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</si>
  <si>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</si>
  <si>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</si>
  <si>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</si>
  <si>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</si>
  <si>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</si>
  <si>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</si>
  <si>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</si>
  <si>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</si>
  <si>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</si>
  <si>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</si>
  <si>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</si>
  <si>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</si>
  <si>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</si>
  <si>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</si>
  <si>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</si>
  <si>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</si>
  <si>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</si>
  <si>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</si>
  <si>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</si>
  <si>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</si>
  <si>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</si>
  <si>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</si>
  <si>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</si>
  <si>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</si>
  <si>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</si>
  <si>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</si>
  <si>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</si>
  <si>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</si>
  <si>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</si>
  <si>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</si>
  <si>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</si>
  <si>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</si>
  <si>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</si>
  <si>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</si>
  <si>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</si>
  <si>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</si>
  <si>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</si>
  <si>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</si>
  <si>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</si>
  <si>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</si>
  <si>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</si>
  <si>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</si>
  <si>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</si>
  <si>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</si>
  <si>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</si>
  <si>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</si>
  <si>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</si>
  <si>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</si>
  <si>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</si>
  <si>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</si>
  <si>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</si>
  <si>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</si>
  <si>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</si>
  <si>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</si>
  <si>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</si>
  <si>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</si>
  <si>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</si>
  <si>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</si>
  <si>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</si>
  <si>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</si>
  <si>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</si>
  <si>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</si>
  <si>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</si>
  <si>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</si>
  <si>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</si>
  <si>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</si>
  <si>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</si>
  <si>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</si>
  <si>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</si>
  <si>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</si>
  <si>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</si>
  <si>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</si>
  <si>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</si>
  <si>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</si>
  <si>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</si>
  <si>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</si>
  <si>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</si>
  <si>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</si>
  <si>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</si>
  <si>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</si>
  <si>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</si>
  <si>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</si>
  <si>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</si>
  <si>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</si>
  <si>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</si>
  <si>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</si>
  <si>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</si>
  <si>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</si>
  <si>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</si>
  <si>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</si>
  <si>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</si>
  <si>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</si>
  <si>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</si>
  <si>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</si>
  <si>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</si>
  <si>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</si>
  <si>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</si>
  <si>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</si>
  <si>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</si>
  <si>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</si>
  <si>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</si>
  <si>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</si>
  <si>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</si>
  <si>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</si>
  <si>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</si>
  <si>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</si>
  <si>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</si>
  <si>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</si>
  <si>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</si>
  <si>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</si>
  <si>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</si>
  <si>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</si>
  <si>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</si>
  <si>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</si>
  <si>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</si>
  <si>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</si>
  <si>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</si>
  <si>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</si>
  <si>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</si>
  <si>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</si>
  <si>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</si>
  <si>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</si>
  <si>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</si>
  <si>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</si>
  <si>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</si>
  <si>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</si>
  <si>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</si>
  <si>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</si>
  <si>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</si>
  <si>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</si>
  <si>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</si>
  <si>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</si>
  <si>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</si>
  <si>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</si>
  <si>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</si>
  <si>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</si>
  <si>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</si>
  <si>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</si>
  <si>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</si>
  <si>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</si>
  <si>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</si>
  <si>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</si>
  <si>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</si>
  <si>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</si>
  <si>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</si>
  <si>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</si>
  <si>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</si>
  <si>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</si>
  <si>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</si>
  <si>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</si>
  <si>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</si>
  <si>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</si>
  <si>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</si>
  <si>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</si>
  <si>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</si>
  <si>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</si>
  <si>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</si>
  <si>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</si>
  <si>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</si>
  <si>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</si>
  <si>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</si>
  <si>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</si>
  <si>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</si>
  <si>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</si>
  <si>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</si>
  <si>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</si>
  <si>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</si>
  <si>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</si>
  <si>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</si>
  <si>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</si>
  <si>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</si>
  <si>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</si>
  <si>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</si>
  <si>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</si>
  <si>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</si>
  <si>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</si>
  <si>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</si>
  <si>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</si>
  <si>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</si>
  <si>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</si>
  <si>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</si>
  <si>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</si>
  <si>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</si>
  <si>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</si>
  <si>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</si>
  <si>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</si>
  <si>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</si>
  <si>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</si>
  <si>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</si>
  <si>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</si>
  <si>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</si>
  <si>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</si>
  <si>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</si>
  <si>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</si>
  <si>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</si>
  <si>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</si>
  <si>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</si>
  <si>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</si>
  <si>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</si>
  <si>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</si>
  <si>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</si>
  <si>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</si>
  <si>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</si>
  <si>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</si>
  <si>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</si>
  <si>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</si>
  <si>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</si>
  <si>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</si>
  <si>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</si>
  <si>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</si>
  <si>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</si>
  <si>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</si>
  <si>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</si>
  <si>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</si>
  <si>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</si>
  <si>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</si>
  <si>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</si>
  <si>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</si>
  <si>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</si>
  <si>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</si>
  <si>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</si>
  <si>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</si>
  <si>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</si>
  <si>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</si>
  <si>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</si>
  <si>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</si>
  <si>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</si>
  <si>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</si>
  <si>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</si>
  <si>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</si>
  <si>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</si>
  <si>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</si>
  <si>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</si>
  <si>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</si>
  <si>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</si>
  <si>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</si>
  <si>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</si>
  <si>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</si>
  <si>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</si>
  <si>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</si>
  <si>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</si>
  <si>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</si>
  <si>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</si>
  <si>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</si>
  <si>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</si>
  <si>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</si>
  <si>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</si>
  <si>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</si>
  <si>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</si>
  <si>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</si>
  <si>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</si>
  <si>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</si>
  <si>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</si>
  <si>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</si>
  <si>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</si>
  <si>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</si>
  <si>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</si>
  <si>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</si>
  <si>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</si>
  <si>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</si>
  <si>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</si>
  <si>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</si>
  <si>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</si>
  <si>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</si>
  <si>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</si>
  <si>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</si>
  <si>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</si>
  <si>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</si>
  <si>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</si>
  <si>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</si>
  <si>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</si>
  <si>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</si>
  <si>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</si>
  <si>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</si>
  <si>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</si>
  <si>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</si>
  <si>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</si>
  <si>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</si>
  <si>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</si>
  <si>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</si>
  <si>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</si>
  <si>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</si>
  <si>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</si>
  <si>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</si>
  <si>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</si>
  <si>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</si>
  <si>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</si>
  <si>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</si>
  <si>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</si>
  <si>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</si>
  <si>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</si>
  <si>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</si>
  <si>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</si>
  <si>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</si>
  <si>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</si>
  <si>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</si>
  <si>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</si>
  <si>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</si>
  <si>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</si>
  <si>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</si>
  <si>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</si>
  <si>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</si>
  <si>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</si>
  <si>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</si>
  <si>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</si>
  <si>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</si>
  <si>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</si>
  <si>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</si>
  <si>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</si>
  <si>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</si>
  <si>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</si>
  <si>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</si>
  <si>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</si>
  <si>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</si>
  <si>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</si>
  <si>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</si>
  <si>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</si>
  <si>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</si>
  <si>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</si>
  <si>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</si>
  <si>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</si>
  <si>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</si>
  <si>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</si>
  <si>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</si>
  <si>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</si>
  <si>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</si>
  <si>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</si>
  <si>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</si>
  <si>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</si>
  <si>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</si>
  <si>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</si>
  <si>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</si>
  <si>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</si>
  <si>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</si>
  <si>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</si>
  <si>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</si>
  <si>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</si>
  <si>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</si>
  <si>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</si>
  <si>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</si>
  <si>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</si>
  <si>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</si>
  <si>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</si>
  <si>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</si>
  <si>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</si>
  <si>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</si>
  <si>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</si>
  <si>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</si>
  <si>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</si>
  <si>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</si>
  <si>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</si>
  <si>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</si>
  <si>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</si>
  <si>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</si>
  <si>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</si>
  <si>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</si>
  <si>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</si>
  <si>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</si>
  <si>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</si>
  <si>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</si>
  <si>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</si>
  <si>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</si>
  <si>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</si>
  <si>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</si>
  <si>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</si>
  <si>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</si>
  <si>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</si>
  <si>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</si>
  <si>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</si>
  <si>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</si>
  <si>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</si>
  <si>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</si>
  <si>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</si>
  <si>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</si>
  <si>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</si>
  <si>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</si>
  <si>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</si>
  <si>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</si>
  <si>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</si>
  <si>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</si>
  <si>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</si>
  <si>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</si>
  <si>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</si>
  <si>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</si>
  <si>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</si>
  <si>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</si>
  <si>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</si>
  <si>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</si>
  <si>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</si>
  <si>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</si>
  <si>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</si>
  <si>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</si>
  <si>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</si>
  <si>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</si>
  <si>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</si>
  <si>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</si>
  <si>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</si>
  <si>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</si>
  <si>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</si>
  <si>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</si>
  <si>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</si>
  <si>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</si>
  <si>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</si>
  <si>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</si>
  <si>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</si>
  <si>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</si>
  <si>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</si>
  <si>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</si>
  <si>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</si>
  <si>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</si>
  <si>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</si>
  <si>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</si>
  <si>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</si>
  <si>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</si>
  <si>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</si>
  <si>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</si>
  <si>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</si>
  <si>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</si>
  <si>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</si>
  <si>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</si>
  <si>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</si>
  <si>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</si>
  <si>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</si>
  <si>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</si>
  <si>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</si>
  <si>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</si>
  <si>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</si>
  <si>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</si>
  <si>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</si>
  <si>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</si>
  <si>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</si>
  <si>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</si>
  <si>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</si>
  <si>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</si>
  <si>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</si>
  <si>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</si>
  <si>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</si>
  <si>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</si>
  <si>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</si>
  <si>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</si>
  <si>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</si>
  <si>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</si>
  <si>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</si>
  <si>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</si>
  <si>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</si>
  <si>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</si>
  <si>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</si>
  <si>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</si>
  <si>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</si>
  <si>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</si>
  <si>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</si>
  <si>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</si>
  <si>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</si>
  <si>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</si>
  <si>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</si>
  <si>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</si>
  <si>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</si>
  <si>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</si>
  <si>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</si>
  <si>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</si>
  <si>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</si>
  <si>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</si>
  <si>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</si>
  <si>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</si>
  <si>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</si>
  <si>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</si>
  <si>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</si>
  <si>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</si>
  <si>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</si>
  <si>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</si>
  <si>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</si>
  <si>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</si>
  <si>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</si>
  <si>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</si>
  <si>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</si>
  <si>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</si>
  <si>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</si>
  <si>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</si>
  <si>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</si>
  <si>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</si>
  <si>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</si>
  <si>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</si>
  <si>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</si>
  <si>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</si>
  <si>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</si>
  <si>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</si>
  <si>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</si>
  <si>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</si>
  <si>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</si>
  <si>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</si>
  <si>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</si>
  <si>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</si>
  <si>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</si>
  <si>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</si>
  <si>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</si>
  <si>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</si>
  <si>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</si>
  <si>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</si>
  <si>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</si>
  <si>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</si>
  <si>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</si>
  <si>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</si>
  <si>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</si>
  <si>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</si>
  <si>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</si>
  <si>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</si>
  <si>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</si>
  <si>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</si>
  <si>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</si>
  <si>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</si>
  <si>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</si>
  <si>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</si>
  <si>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</si>
  <si>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</si>
  <si>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</si>
  <si>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</si>
  <si>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</si>
  <si>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</si>
  <si>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</si>
  <si>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</si>
  <si>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</si>
  <si>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</si>
  <si>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</si>
  <si>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</si>
  <si>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</si>
  <si>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</si>
  <si>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</si>
  <si>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</si>
  <si>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</si>
  <si>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</si>
  <si>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</si>
  <si>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</si>
  <si>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</si>
  <si>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</si>
  <si>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</si>
  <si>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</si>
  <si>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</si>
  <si>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</si>
  <si>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</si>
  <si>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</si>
  <si>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</si>
  <si>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</si>
  <si>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</si>
  <si>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</si>
  <si>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</si>
  <si>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</si>
  <si>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</si>
  <si>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</si>
  <si>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</si>
  <si>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</si>
  <si>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</si>
  <si>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</si>
  <si>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</si>
  <si>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</si>
  <si>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</si>
  <si>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</si>
  <si>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</si>
  <si>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</si>
  <si>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</si>
  <si>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</si>
  <si>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</si>
  <si>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</si>
  <si>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</si>
  <si>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</si>
  <si>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</si>
  <si>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</si>
  <si>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</si>
  <si>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</si>
  <si>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</si>
  <si>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</si>
  <si>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</si>
  <si>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</si>
  <si>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</si>
  <si>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</si>
  <si>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</si>
  <si>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</si>
  <si>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</si>
  <si>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</si>
  <si>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</si>
  <si>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</si>
  <si>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</si>
  <si>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</si>
  <si>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</si>
  <si>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</si>
  <si>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</si>
  <si>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</si>
  <si>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</si>
  <si>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</si>
  <si>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</si>
  <si>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</si>
  <si>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</si>
  <si>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</si>
  <si>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</si>
  <si>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</si>
  <si>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</si>
  <si>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</si>
  <si>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</si>
  <si>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</si>
  <si>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</si>
  <si>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</si>
  <si>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</si>
  <si>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</si>
  <si>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</si>
  <si>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</si>
  <si>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</si>
  <si>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</si>
  <si>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</si>
  <si>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</si>
  <si>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</si>
  <si>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</si>
  <si>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</si>
  <si>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</si>
  <si>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</si>
  <si>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</si>
  <si>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</si>
  <si>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</si>
  <si>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</si>
  <si>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</si>
  <si>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</si>
  <si>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</si>
  <si>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</si>
  <si>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</si>
  <si>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</si>
  <si>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</si>
  <si>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</si>
  <si>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</si>
  <si>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</si>
  <si>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</si>
  <si>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</si>
  <si>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</si>
  <si>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</si>
  <si>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</si>
  <si>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</si>
  <si>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</si>
  <si>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</si>
  <si>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</si>
  <si>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</si>
  <si>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</si>
  <si>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</si>
  <si>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</si>
  <si>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</si>
  <si>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</si>
  <si>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</si>
  <si>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</si>
  <si>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</si>
  <si>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</si>
  <si>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</si>
  <si>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</si>
  <si>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</si>
  <si>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</si>
  <si>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</si>
  <si>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</si>
  <si>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</si>
  <si>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</si>
  <si>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</si>
  <si>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</si>
  <si>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</si>
  <si>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</si>
  <si>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</si>
  <si>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</si>
  <si>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</si>
  <si>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</si>
  <si>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</si>
  <si>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</si>
  <si>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</si>
  <si>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</si>
  <si>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</si>
  <si>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</si>
  <si>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</si>
  <si>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</si>
  <si>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</si>
  <si>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</si>
  <si>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</si>
  <si>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</si>
  <si>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</si>
  <si>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</si>
  <si>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</si>
  <si>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</si>
  <si>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</si>
  <si>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</si>
  <si>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</si>
  <si>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</si>
  <si>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</si>
  <si>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</si>
  <si>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</si>
  <si>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</si>
  <si>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</si>
  <si>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</si>
  <si>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</si>
  <si>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</si>
  <si>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</si>
  <si>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</si>
  <si>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</si>
  <si>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</si>
  <si>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</si>
  <si>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</si>
  <si>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</si>
  <si>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</si>
  <si>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</si>
  <si>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</si>
  <si>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</si>
  <si>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</si>
  <si>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</si>
  <si>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</si>
  <si>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</si>
  <si>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</si>
  <si>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</si>
  <si>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</si>
  <si>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</si>
  <si>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</si>
  <si>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</si>
  <si>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</si>
  <si>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</si>
  <si>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</si>
  <si>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</si>
  <si>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</si>
  <si>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</si>
  <si>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</si>
  <si>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</si>
  <si>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</si>
  <si>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</si>
  <si>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</si>
  <si>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</si>
  <si>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</si>
  <si>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</si>
  <si>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</si>
  <si>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</si>
  <si>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</si>
  <si>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</si>
  <si>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</si>
  <si>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</si>
  <si>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</si>
  <si>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</si>
  <si>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</si>
  <si>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</si>
  <si>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</si>
  <si>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</si>
  <si>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</si>
  <si>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</si>
  <si>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</si>
  <si>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</si>
  <si>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</si>
  <si>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</si>
  <si>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</si>
  <si>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</si>
  <si>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</si>
  <si>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</si>
  <si>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</si>
  <si>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</si>
  <si>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</si>
  <si>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</si>
  <si>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</si>
  <si>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</si>
  <si>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</si>
  <si>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</si>
  <si>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</si>
  <si>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</si>
  <si>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</si>
  <si>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</si>
  <si>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</si>
  <si>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</si>
  <si>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</si>
  <si>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</si>
  <si>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</si>
  <si>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</si>
  <si>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</si>
  <si>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</si>
  <si>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</si>
  <si>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</si>
  <si>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</si>
  <si>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</si>
  <si>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</si>
  <si>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</si>
  <si>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</si>
  <si>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</si>
  <si>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</si>
  <si>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</si>
  <si>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</si>
  <si>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</si>
  <si>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</si>
  <si>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</si>
  <si>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</si>
  <si>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</si>
  <si>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</si>
  <si>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</si>
  <si>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</si>
  <si>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</si>
  <si>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</si>
  <si>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</si>
  <si>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</si>
  <si>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</si>
  <si>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</si>
  <si>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</si>
  <si>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</si>
  <si>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</si>
  <si>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</si>
  <si>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</si>
  <si>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</si>
  <si>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</si>
  <si>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</si>
  <si>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</si>
  <si>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</si>
  <si>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</si>
  <si>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</si>
  <si>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</si>
  <si>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</si>
  <si>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</si>
  <si>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</si>
  <si>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</si>
  <si>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</si>
  <si>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</si>
  <si>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</si>
  <si>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</si>
  <si>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</si>
  <si>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</si>
  <si>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</si>
  <si>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</si>
  <si>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</si>
  <si>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</si>
  <si>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</si>
  <si>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</si>
  <si>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</si>
  <si>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</si>
  <si>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</si>
  <si>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</si>
  <si>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</si>
  <si>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</si>
  <si>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</si>
  <si>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</si>
  <si>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</si>
  <si>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</si>
  <si>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</si>
  <si>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</si>
  <si>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</si>
  <si>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</si>
  <si>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</si>
  <si>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</si>
  <si>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</si>
  <si>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</si>
  <si>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</si>
  <si>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</si>
  <si>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</si>
  <si>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</si>
  <si>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</si>
  <si>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</si>
  <si>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</si>
  <si>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</si>
  <si>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</si>
  <si>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</si>
  <si>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</si>
  <si>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</si>
  <si>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</si>
  <si>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</si>
  <si>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</si>
  <si>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</si>
  <si>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</si>
  <si>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</si>
  <si>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</si>
  <si>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</si>
  <si>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</si>
  <si>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</si>
  <si>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</si>
  <si>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</si>
  <si>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</si>
  <si>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</si>
  <si>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</si>
  <si>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</si>
  <si>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</si>
  <si>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</si>
  <si>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</si>
  <si>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</si>
  <si>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</si>
  <si>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</si>
  <si>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</si>
  <si>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</si>
  <si>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</si>
  <si>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</si>
  <si>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</si>
  <si>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</si>
  <si>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</si>
  <si>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</si>
  <si>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</si>
  <si>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</si>
  <si>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</si>
  <si>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</si>
  <si>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</si>
  <si>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</si>
  <si>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</si>
  <si>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</si>
  <si>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</si>
  <si>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</si>
  <si>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</si>
  <si>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</si>
  <si>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</si>
  <si>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</si>
  <si>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</si>
  <si>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</si>
  <si>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</si>
  <si>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</si>
  <si>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</si>
  <si>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</si>
  <si>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</si>
  <si>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</si>
  <si>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</si>
  <si>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</si>
  <si>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</si>
  <si>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</si>
  <si>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</si>
  <si>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</si>
  <si>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</si>
  <si>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</si>
  <si>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</si>
  <si>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</si>
  <si>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</si>
  <si>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</si>
  <si>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</si>
  <si>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</si>
  <si>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</si>
  <si>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</si>
  <si>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</si>
  <si>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</si>
  <si>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</si>
  <si>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</si>
  <si>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</si>
  <si>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</si>
  <si>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</si>
  <si>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</si>
  <si>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</si>
  <si>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</si>
  <si>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</si>
  <si>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</si>
  <si>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</si>
  <si>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</si>
  <si>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</si>
  <si>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</si>
  <si>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</si>
  <si>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</si>
  <si>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</si>
  <si>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</si>
  <si>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</si>
  <si>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</si>
  <si>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</si>
  <si>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</si>
  <si>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</si>
  <si>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</si>
  <si>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</si>
  <si>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</si>
  <si>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</si>
  <si>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</si>
  <si>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</si>
  <si>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</si>
  <si>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</si>
  <si>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</si>
  <si>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</si>
  <si>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</si>
  <si>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</si>
  <si>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</si>
  <si>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</si>
  <si>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</si>
  <si>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</si>
  <si>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</si>
  <si>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</si>
  <si>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</si>
  <si>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</si>
  <si>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</si>
  <si>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</si>
  <si>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</si>
  <si>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</si>
  <si>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</si>
  <si>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</si>
  <si>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</si>
  <si>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</si>
  <si>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</si>
  <si>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</si>
  <si>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</si>
  <si>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</si>
  <si>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</si>
  <si>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</si>
  <si>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</si>
  <si>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</si>
  <si>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</si>
  <si>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</si>
  <si>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</si>
  <si>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</si>
  <si>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</si>
  <si>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</si>
  <si>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</si>
  <si>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</si>
  <si>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</si>
  <si>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</si>
  <si>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</si>
  <si>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</si>
  <si>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</si>
  <si>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</si>
  <si>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</si>
  <si>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</si>
  <si>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</si>
  <si>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</si>
  <si>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</si>
  <si>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</si>
  <si>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</si>
  <si>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</si>
  <si>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</si>
  <si>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</si>
  <si>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</si>
  <si>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</si>
  <si>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</si>
  <si>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</si>
  <si>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</si>
  <si>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</si>
  <si>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</si>
  <si>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</si>
  <si>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</si>
  <si>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</si>
  <si>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</si>
  <si>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</si>
  <si>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</si>
  <si>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</si>
  <si>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</si>
  <si>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</si>
  <si>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</si>
  <si>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</si>
  <si>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</si>
  <si>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</si>
  <si>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</si>
  <si>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</si>
  <si>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</si>
  <si>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</si>
  <si>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</si>
  <si>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</si>
  <si>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</si>
  <si>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</si>
  <si>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</si>
  <si>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</si>
  <si>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</si>
  <si>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</si>
  <si>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</si>
  <si>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</si>
  <si>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</si>
  <si>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</si>
  <si>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</si>
  <si>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</si>
  <si>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</si>
  <si>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</si>
  <si>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</si>
  <si>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</si>
  <si>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</si>
  <si>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</si>
  <si>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</si>
  <si>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</si>
  <si>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</si>
  <si>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</si>
  <si>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</si>
  <si>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</si>
  <si>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</si>
  <si>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</si>
  <si>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</si>
  <si>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</si>
  <si>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</si>
  <si>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</si>
  <si>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</si>
  <si>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</si>
  <si>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</si>
  <si>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</si>
  <si>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</si>
  <si>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</si>
  <si>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</si>
  <si>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</si>
  <si>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</si>
  <si>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</si>
  <si>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</si>
  <si>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</si>
  <si>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</si>
  <si>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</si>
  <si>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</si>
  <si>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</si>
  <si>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</si>
  <si>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</si>
  <si>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</si>
  <si>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</si>
  <si>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</si>
  <si>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</si>
  <si>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</si>
  <si>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</si>
  <si>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</si>
  <si>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</si>
  <si>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</si>
  <si>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</si>
  <si>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</si>
  <si>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</si>
  <si>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</si>
  <si>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</si>
  <si>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</si>
  <si>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</si>
  <si>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</si>
  <si>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</si>
  <si>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</si>
  <si>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</si>
  <si>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</si>
  <si>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</si>
  <si>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</si>
  <si>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</si>
  <si>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</si>
  <si>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</si>
  <si>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</si>
  <si>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</si>
  <si>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</si>
  <si>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</si>
  <si>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</si>
  <si>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</si>
  <si>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</si>
  <si>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</si>
  <si>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</si>
  <si>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</si>
  <si>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</si>
  <si>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</si>
  <si>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</si>
  <si>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</si>
  <si>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</si>
  <si>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</si>
  <si>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</si>
  <si>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</si>
  <si>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</si>
  <si>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</si>
  <si>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</si>
  <si>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</si>
  <si>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</si>
  <si>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</si>
  <si>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</si>
  <si>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</si>
  <si>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</si>
  <si>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</si>
  <si>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</si>
  <si>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</si>
  <si>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</si>
  <si>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</si>
  <si>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</si>
  <si>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</si>
  <si>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</si>
  <si>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</si>
  <si>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</si>
  <si>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</si>
  <si>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</si>
  <si>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</si>
  <si>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</si>
  <si>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</si>
  <si>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</si>
  <si>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</si>
  <si>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</si>
  <si>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</si>
  <si>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</si>
  <si>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</si>
  <si>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</si>
  <si>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</si>
  <si>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</si>
  <si>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</si>
  <si>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</si>
  <si>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</si>
  <si>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</si>
  <si>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</si>
  <si>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</si>
  <si>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</si>
  <si>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</si>
  <si>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</si>
  <si>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</si>
  <si>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</si>
  <si>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</si>
  <si>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</si>
  <si>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</si>
  <si>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</si>
  <si>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</si>
  <si>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</si>
  <si>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</si>
  <si>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</si>
  <si>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</si>
  <si>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</si>
  <si>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</si>
  <si>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</si>
  <si>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</si>
  <si>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</si>
  <si>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</si>
  <si>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</si>
  <si>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</si>
  <si>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</si>
  <si>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</si>
  <si>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</si>
  <si>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</si>
  <si>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</si>
  <si>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</si>
  <si>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</si>
  <si>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</si>
  <si>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</si>
  <si>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</si>
  <si>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</si>
  <si>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</si>
  <si>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</si>
  <si>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</si>
  <si>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</si>
  <si>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</si>
  <si>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</si>
  <si>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</si>
  <si>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</si>
  <si>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</si>
  <si>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</si>
  <si>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</si>
  <si>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</si>
  <si>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</si>
  <si>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</si>
  <si>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</si>
  <si>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</si>
  <si>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</si>
  <si>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</si>
  <si>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</si>
  <si>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</si>
  <si>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</si>
  <si>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</si>
  <si>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</si>
  <si>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</si>
  <si>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</si>
  <si>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</si>
  <si>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</si>
  <si>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</si>
  <si>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</si>
  <si>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</si>
  <si>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</si>
  <si>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</si>
  <si>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</si>
  <si>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</si>
  <si>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</si>
  <si>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</si>
  <si>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</si>
  <si>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</si>
  <si>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</si>
  <si>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</si>
  <si>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</si>
  <si>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</si>
  <si>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</si>
  <si>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</si>
  <si>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</si>
  <si>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</si>
  <si>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</si>
  <si>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</si>
  <si>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</si>
  <si>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</si>
  <si>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</si>
  <si>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</si>
  <si>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</si>
  <si>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</si>
  <si>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</si>
  <si>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</si>
  <si>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</si>
  <si>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</si>
  <si>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</si>
  <si>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</si>
  <si>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</si>
  <si>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</si>
  <si>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</si>
  <si>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</si>
  <si>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</si>
  <si>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</si>
  <si>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</si>
  <si>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</si>
  <si>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</si>
  <si>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</si>
  <si>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</si>
  <si>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</si>
  <si>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</si>
  <si>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</si>
  <si>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</si>
  <si>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</si>
  <si>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</si>
  <si>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</si>
  <si>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</si>
  <si>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</si>
  <si>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</si>
  <si>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</si>
  <si>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</si>
  <si>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</si>
  <si>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</si>
  <si>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</si>
  <si>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</si>
  <si>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</si>
  <si>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</si>
  <si>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</si>
  <si>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</si>
  <si>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</si>
  <si>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</si>
  <si>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</si>
  <si>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</si>
  <si>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</si>
  <si>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</si>
  <si>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</si>
  <si>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</si>
  <si>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</si>
  <si>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</si>
  <si>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</si>
  <si>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</si>
  <si>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</si>
  <si>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</si>
  <si>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</si>
  <si>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</si>
  <si>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</si>
  <si>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</si>
  <si>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</si>
  <si>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</si>
  <si>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</si>
  <si>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</si>
  <si>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</si>
  <si>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</si>
  <si>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</si>
  <si>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</si>
  <si>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</si>
  <si>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</si>
  <si>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</si>
  <si>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</si>
  <si>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</si>
  <si>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</si>
  <si>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</si>
  <si>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</si>
  <si>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</si>
  <si>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</si>
  <si>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</si>
  <si>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</si>
  <si>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</si>
  <si>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</si>
  <si>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</si>
  <si>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</si>
  <si>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</si>
  <si>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</si>
  <si>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</si>
  <si>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</si>
  <si>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</si>
  <si>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</si>
  <si>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</si>
  <si>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</si>
  <si>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</si>
  <si>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</si>
  <si>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</si>
  <si>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</si>
  <si>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</si>
  <si>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</si>
  <si>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</si>
  <si>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</si>
  <si>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</si>
  <si>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</si>
  <si>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</si>
  <si>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</si>
  <si>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</si>
  <si>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</si>
  <si>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</si>
  <si>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</si>
  <si>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</si>
  <si>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</si>
  <si>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</si>
  <si>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</si>
  <si>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</si>
  <si>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</si>
  <si>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</si>
  <si>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</si>
  <si>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</si>
  <si>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</si>
  <si>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</si>
  <si>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</si>
  <si>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</si>
  <si>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</si>
  <si>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</si>
  <si>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</si>
  <si>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</si>
  <si>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</si>
  <si>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</si>
  <si>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</si>
  <si>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</si>
  <si>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</si>
  <si>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</si>
  <si>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</si>
  <si>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</si>
  <si>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</si>
  <si>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</si>
  <si>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</si>
  <si>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</si>
  <si>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</si>
  <si>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</si>
  <si>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</si>
  <si>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</si>
  <si>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</si>
  <si>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</si>
  <si>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</si>
  <si>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</si>
  <si>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</si>
  <si>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</si>
  <si>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</si>
  <si>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</si>
  <si>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</si>
  <si>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</si>
  <si>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</si>
  <si>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</si>
  <si>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</si>
  <si>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</si>
  <si>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</si>
  <si>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</si>
  <si>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</si>
  <si>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</si>
  <si>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</si>
  <si>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</si>
  <si>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</si>
  <si>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</si>
  <si>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</si>
  <si>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</si>
  <si>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</si>
  <si>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</si>
  <si>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</si>
  <si>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</si>
  <si>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</si>
  <si>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</si>
  <si>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</si>
  <si>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</si>
  <si>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</si>
  <si>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</si>
  <si>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</si>
  <si>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</si>
  <si>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</si>
  <si>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</si>
  <si>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</si>
  <si>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</si>
  <si>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</si>
  <si>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</si>
  <si>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</si>
  <si>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</si>
  <si>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</si>
  <si>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</si>
  <si>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</si>
  <si>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</si>
  <si>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</si>
  <si>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</si>
  <si>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</si>
  <si>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</si>
  <si>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</si>
  <si>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</si>
  <si>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</si>
  <si>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</si>
  <si>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</si>
  <si>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</si>
  <si>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</si>
  <si>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</si>
  <si>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</si>
  <si>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</si>
  <si>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</si>
  <si>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</si>
  <si>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</si>
  <si>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</si>
  <si>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</si>
  <si>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</si>
  <si>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</si>
  <si>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</si>
  <si>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</si>
  <si>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</si>
  <si>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</si>
  <si>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</si>
  <si>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</si>
  <si>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</si>
  <si>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</si>
  <si>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</si>
  <si>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</si>
  <si>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</si>
  <si>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</si>
  <si>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</si>
  <si>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</si>
  <si>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</si>
  <si>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</si>
  <si>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</si>
  <si>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</si>
  <si>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</si>
  <si>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</si>
  <si>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</si>
  <si>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</si>
  <si>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</si>
  <si>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</si>
  <si>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</si>
  <si>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</si>
  <si>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</si>
  <si>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</si>
  <si>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</si>
  <si>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</si>
  <si>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</si>
  <si>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</si>
  <si>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</si>
  <si>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</si>
  <si>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</si>
  <si>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</si>
  <si>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</si>
  <si>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</si>
  <si>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</si>
  <si>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</si>
  <si>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</si>
  <si>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</si>
  <si>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</si>
  <si>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</si>
  <si>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</si>
  <si>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</si>
  <si>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</si>
  <si>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</si>
  <si>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</si>
  <si>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</si>
  <si>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</si>
  <si>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</si>
  <si>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</si>
  <si>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</si>
  <si>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</si>
  <si>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</si>
  <si>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</si>
  <si>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</si>
  <si>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</si>
  <si>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</si>
  <si>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</si>
  <si>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</si>
  <si>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</si>
  <si>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</si>
  <si>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</si>
  <si>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</si>
  <si>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</si>
  <si>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</si>
  <si>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</si>
  <si>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</si>
  <si>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</si>
  <si>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</si>
  <si>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</si>
  <si>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</si>
  <si>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</si>
  <si>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</si>
  <si>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</si>
  <si>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</si>
  <si>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</si>
  <si>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</si>
  <si>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</si>
  <si>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</si>
  <si>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</si>
  <si>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</si>
  <si>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</si>
  <si>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</si>
  <si>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</si>
  <si>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</si>
  <si>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</si>
  <si>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</si>
  <si>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</si>
  <si>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</si>
  <si>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</si>
  <si>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</si>
  <si>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</si>
  <si>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</si>
  <si>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</si>
  <si>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</si>
  <si>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</si>
  <si>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</si>
  <si>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</si>
  <si>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</si>
  <si>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</si>
  <si>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</si>
  <si>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</si>
  <si>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</si>
  <si>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</si>
  <si>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</si>
  <si>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</si>
  <si>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</si>
  <si>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</si>
  <si>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</si>
  <si>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</si>
  <si>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</si>
  <si>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</si>
  <si>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</si>
  <si>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</si>
  <si>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</si>
  <si>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</si>
  <si>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</si>
  <si>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</si>
  <si>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</si>
  <si>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</si>
  <si>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</si>
  <si>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</si>
  <si>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</si>
  <si>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</si>
  <si>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</si>
  <si>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</si>
  <si>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</si>
  <si>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</si>
  <si>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</si>
  <si>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</si>
  <si>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</si>
  <si>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</si>
  <si>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</si>
  <si>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</si>
  <si>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</si>
  <si>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</si>
  <si>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</si>
  <si>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</si>
  <si>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</si>
  <si>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</si>
  <si>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</si>
  <si>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</si>
  <si>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</si>
  <si>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</si>
  <si>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</si>
  <si>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</si>
  <si>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</si>
  <si>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</si>
  <si>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</si>
  <si>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</si>
  <si>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</si>
  <si>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</si>
  <si>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</si>
  <si>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</si>
  <si>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</si>
  <si>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</si>
  <si>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</si>
  <si>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</si>
  <si>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</si>
  <si>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</si>
  <si>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</si>
  <si>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</si>
  <si>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</si>
  <si>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</si>
  <si>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</si>
  <si>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</si>
  <si>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</si>
  <si>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</si>
  <si>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</si>
  <si>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</si>
  <si>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</si>
  <si>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</si>
  <si>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</si>
  <si>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</si>
  <si>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</si>
  <si>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</si>
  <si>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</si>
  <si>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</si>
  <si>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</si>
  <si>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</si>
  <si>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</si>
  <si>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</si>
  <si>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</si>
  <si>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</si>
  <si>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</si>
  <si>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</si>
  <si>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</si>
  <si>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</si>
  <si>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</si>
  <si>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</si>
  <si>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</si>
  <si>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</si>
  <si>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</si>
  <si>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</si>
  <si>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</si>
  <si>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</si>
  <si>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</si>
  <si>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</si>
  <si>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</si>
  <si>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</si>
  <si>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</si>
  <si>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</si>
  <si>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</si>
  <si>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</si>
  <si>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</si>
  <si>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</si>
  <si>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</si>
  <si>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</si>
  <si>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</si>
  <si>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</si>
  <si>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</si>
  <si>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</si>
  <si>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</si>
  <si>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</si>
  <si>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</si>
  <si>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</si>
  <si>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</si>
  <si>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</si>
  <si>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</si>
  <si>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</si>
  <si>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</si>
  <si>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</si>
  <si>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</si>
  <si>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</si>
  <si>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</si>
  <si>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</si>
  <si>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</si>
  <si>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</si>
  <si>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</si>
  <si>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</si>
  <si>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</si>
  <si>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</si>
  <si>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</si>
  <si>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</si>
  <si>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</si>
  <si>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</si>
  <si>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</si>
  <si>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</si>
  <si>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</si>
  <si>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</si>
  <si>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</si>
  <si>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</si>
  <si>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</si>
  <si>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</si>
  <si>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</si>
  <si>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</si>
  <si>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</si>
  <si>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</si>
  <si>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</si>
  <si>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</si>
  <si>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</si>
  <si>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</si>
  <si>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</si>
  <si>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</si>
  <si>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</si>
  <si>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</si>
  <si>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</si>
  <si>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</si>
  <si>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</si>
  <si>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</si>
  <si>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</si>
  <si>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</si>
  <si>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</si>
  <si>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</si>
  <si>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</si>
  <si>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</si>
  <si>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</si>
  <si>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</si>
  <si>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</si>
  <si>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</si>
  <si>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</si>
  <si>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</si>
  <si>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</si>
  <si>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</si>
  <si>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</si>
  <si>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</si>
  <si>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</si>
  <si>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</si>
  <si>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</si>
  <si>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</si>
  <si>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</si>
  <si>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</si>
  <si>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</si>
  <si>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</si>
  <si>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</si>
  <si>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</si>
  <si>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</si>
  <si>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</si>
  <si>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</si>
  <si>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</si>
  <si>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</si>
  <si>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</si>
  <si>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</si>
  <si>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</si>
  <si>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</si>
  <si>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</si>
  <si>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</si>
  <si>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</si>
  <si>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</si>
  <si>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</si>
  <si>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</si>
  <si>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</si>
  <si>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</si>
  <si>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</si>
  <si>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</si>
  <si>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</si>
  <si>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</si>
  <si>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</si>
  <si>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</si>
  <si>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</si>
  <si>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</si>
  <si>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</si>
  <si>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</si>
  <si>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</si>
  <si>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</si>
  <si>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</si>
  <si>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</si>
  <si>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</si>
  <si>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</si>
  <si>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</si>
  <si>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</si>
  <si>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</si>
  <si>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</si>
  <si>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</si>
  <si>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</si>
  <si>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</si>
  <si>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</si>
  <si>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</si>
  <si>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</si>
  <si>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</si>
  <si>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</si>
  <si>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</si>
  <si>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</si>
  <si>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</si>
  <si>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</si>
  <si>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</si>
  <si>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</si>
  <si>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</si>
  <si>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</si>
  <si>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</si>
  <si>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</si>
  <si>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</si>
  <si>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</si>
  <si>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</si>
  <si>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</si>
  <si>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</si>
  <si>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</si>
  <si>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</si>
  <si>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</si>
  <si>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</si>
  <si>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</si>
  <si>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</si>
  <si>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</si>
  <si>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</si>
  <si>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</si>
  <si>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</si>
  <si>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</si>
  <si>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</si>
  <si>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</si>
  <si>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</si>
  <si>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</si>
  <si>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</si>
  <si>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</si>
  <si>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</si>
  <si>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</si>
  <si>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</si>
  <si>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</si>
  <si>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</si>
  <si>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</si>
  <si>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</si>
  <si>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</si>
  <si>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</si>
  <si>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</si>
  <si>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</si>
  <si>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</si>
  <si>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</si>
  <si>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</si>
  <si>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</si>
  <si>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</si>
  <si>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</si>
  <si>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</si>
  <si>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</si>
  <si>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</si>
  <si>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</si>
  <si>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</si>
  <si>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</si>
  <si>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</si>
  <si>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</si>
  <si>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</si>
  <si>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</si>
  <si>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</si>
  <si>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</si>
  <si>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</si>
  <si>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</si>
  <si>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</si>
  <si>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</si>
  <si>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</si>
  <si>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</si>
  <si>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</si>
  <si>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</si>
  <si>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</si>
  <si>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</si>
  <si>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</si>
  <si>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</si>
  <si>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</si>
  <si>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</si>
  <si>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</si>
  <si>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</si>
  <si>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</si>
  <si>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</si>
  <si>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</si>
  <si>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</si>
  <si>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</si>
  <si>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</si>
  <si>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</si>
  <si>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</si>
  <si>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</si>
  <si>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</si>
  <si>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</si>
  <si>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</si>
  <si>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</si>
  <si>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</si>
  <si>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</si>
  <si>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</si>
  <si>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</si>
  <si>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</si>
  <si>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</si>
  <si>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</si>
  <si>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</si>
  <si>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</si>
  <si>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</si>
  <si>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</si>
  <si>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</si>
  <si>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</si>
  <si>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</si>
  <si>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</si>
  <si>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</si>
  <si>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</si>
  <si>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</si>
  <si>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</si>
  <si>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</si>
  <si>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</si>
  <si>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</si>
  <si>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</si>
  <si>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</si>
  <si>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</si>
  <si>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</si>
  <si>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</si>
  <si>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</si>
  <si>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</si>
  <si>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</si>
  <si>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</si>
  <si>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</si>
  <si>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</si>
  <si>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</si>
  <si>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</si>
  <si>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</si>
  <si>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</si>
  <si>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</si>
  <si>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</si>
  <si>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</si>
  <si>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</si>
  <si>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</si>
  <si>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</si>
  <si>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</si>
  <si>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</si>
  <si>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</si>
  <si>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</si>
  <si>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</si>
  <si>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</si>
  <si>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</si>
  <si>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</si>
  <si>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</si>
  <si>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</si>
  <si>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</si>
  <si>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</si>
  <si>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</si>
  <si>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</si>
  <si>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</si>
  <si>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</si>
  <si>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</si>
  <si>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</si>
  <si>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</si>
  <si>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</si>
  <si>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</si>
  <si>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</si>
  <si>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</si>
  <si>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</si>
  <si>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</si>
  <si>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</si>
  <si>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</si>
  <si>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</si>
  <si>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</si>
  <si>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</si>
  <si>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</si>
  <si>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</si>
  <si>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</si>
  <si>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</si>
  <si>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</si>
  <si>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</si>
  <si>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</si>
  <si>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</si>
  <si>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</si>
  <si>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</si>
  <si>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</si>
  <si>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</si>
  <si>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</si>
  <si>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</si>
  <si>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</si>
  <si>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</si>
  <si>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</si>
  <si>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</si>
  <si>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</si>
  <si>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</si>
  <si>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</si>
  <si>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</si>
  <si>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</si>
  <si>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</si>
  <si>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</si>
  <si>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</si>
  <si>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</si>
  <si>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</si>
  <si>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</si>
  <si>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</si>
  <si>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</si>
  <si>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</si>
  <si>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</si>
  <si>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</si>
  <si>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</si>
  <si>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</si>
  <si>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</si>
  <si>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</si>
  <si>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</si>
  <si>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</si>
  <si>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</si>
  <si>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</si>
  <si>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</si>
  <si>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</si>
  <si>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</si>
  <si>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</si>
  <si>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</si>
  <si>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</si>
  <si>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</si>
  <si>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</si>
  <si>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</si>
  <si>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</si>
  <si>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</si>
  <si>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</si>
  <si>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</si>
  <si>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</si>
  <si>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</si>
  <si>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</si>
  <si>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</si>
  <si>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</si>
  <si>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</si>
  <si>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</si>
  <si>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</si>
  <si>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</si>
  <si>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</si>
  <si>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</si>
  <si>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</si>
  <si>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</si>
  <si>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</si>
  <si>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</si>
  <si>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</si>
  <si>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</si>
  <si>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</si>
  <si>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</si>
  <si>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</si>
  <si>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</si>
  <si>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</si>
  <si>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</si>
  <si>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</si>
  <si>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</si>
  <si>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</si>
  <si>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</si>
  <si>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</si>
  <si>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</si>
  <si>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</si>
  <si>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</si>
  <si>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</si>
  <si>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</si>
  <si>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</si>
  <si>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</si>
  <si>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</si>
  <si>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</si>
  <si>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</si>
  <si>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</si>
  <si>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</si>
  <si>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</si>
  <si>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</si>
  <si>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</si>
  <si>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</si>
  <si>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</si>
  <si>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</si>
  <si>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</si>
  <si>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</si>
  <si>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</si>
  <si>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</si>
  <si>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</si>
  <si>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</si>
  <si>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</si>
  <si>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</si>
  <si>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</si>
  <si>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</si>
  <si>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</si>
  <si>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</si>
  <si>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</si>
  <si>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</si>
  <si>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</si>
  <si>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</si>
  <si>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</si>
  <si>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</si>
  <si>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</si>
  <si>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</si>
  <si>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</si>
  <si>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</si>
  <si>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</si>
  <si>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</si>
  <si>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</si>
  <si>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</si>
  <si>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</si>
  <si>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</si>
  <si>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</si>
  <si>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</si>
  <si>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</si>
  <si>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</si>
  <si>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</si>
  <si>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</si>
  <si>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</si>
  <si>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</si>
  <si>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</si>
  <si>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</si>
  <si>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</si>
  <si>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</si>
  <si>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</si>
  <si>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</si>
  <si>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</si>
  <si>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</si>
  <si>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</si>
  <si>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</si>
  <si>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</si>
  <si>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</si>
  <si>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</si>
  <si>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</si>
  <si>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</si>
  <si>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</si>
  <si>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</si>
  <si>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</si>
  <si>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</si>
  <si>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</si>
  <si>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</si>
  <si>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</si>
  <si>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</si>
  <si>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</si>
  <si>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</si>
  <si>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</si>
  <si>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</si>
  <si>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</si>
  <si>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</si>
  <si>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</si>
  <si>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</si>
  <si>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</si>
  <si>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</si>
  <si>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</si>
  <si>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</si>
  <si>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</si>
  <si>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</si>
  <si>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</si>
  <si>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</si>
  <si>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</si>
  <si>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</si>
  <si>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</si>
  <si>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</si>
  <si>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</si>
  <si>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</si>
  <si>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</si>
  <si>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</si>
  <si>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</si>
  <si>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</si>
  <si>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</si>
  <si>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</si>
  <si>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</si>
  <si>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</si>
  <si>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</si>
  <si>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</si>
  <si>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</si>
  <si>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</si>
  <si>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</si>
  <si>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</si>
  <si>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</si>
  <si>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</si>
  <si>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</si>
  <si>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</si>
  <si>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</si>
  <si>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</si>
  <si>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</si>
  <si>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</si>
  <si>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</si>
  <si>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</si>
  <si>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</si>
  <si>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</si>
  <si>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</si>
  <si>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</si>
  <si>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</si>
  <si>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</si>
  <si>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</si>
  <si>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</si>
  <si>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</si>
  <si>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</si>
  <si>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</si>
  <si>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</si>
  <si>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</si>
  <si>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</si>
  <si>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</si>
  <si>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</si>
  <si>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</si>
  <si>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</si>
  <si>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</si>
  <si>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</si>
  <si>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</si>
  <si>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</si>
  <si>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</si>
  <si>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</si>
  <si>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</si>
  <si>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</si>
  <si>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</si>
  <si>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</si>
  <si>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</si>
  <si>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</si>
  <si>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</si>
  <si>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</si>
  <si>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</si>
  <si>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</si>
  <si>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</si>
  <si>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</si>
  <si>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</si>
  <si>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</si>
  <si>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</si>
  <si>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</si>
  <si>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</si>
  <si>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</si>
  <si>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</si>
  <si>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</si>
  <si>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</si>
  <si>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</si>
  <si>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</si>
  <si>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</si>
  <si>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</si>
  <si>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</si>
  <si>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</si>
  <si>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</si>
  <si>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</si>
  <si>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</si>
  <si>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</si>
  <si>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</si>
  <si>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</si>
  <si>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</si>
  <si>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</si>
  <si>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</si>
  <si>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</si>
  <si>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</si>
  <si>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</si>
  <si>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</si>
  <si>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</si>
  <si>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</si>
  <si>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</si>
  <si>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</si>
  <si>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</si>
  <si>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</si>
  <si>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</si>
  <si>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</si>
  <si>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</si>
  <si>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</si>
  <si>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</si>
  <si>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</si>
  <si>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</si>
  <si>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</si>
  <si>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</si>
  <si>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</si>
  <si>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</si>
  <si>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</si>
  <si>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</si>
  <si>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</si>
  <si>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</si>
  <si>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</si>
  <si>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</si>
  <si>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</si>
  <si>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</si>
  <si>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</si>
  <si>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</si>
  <si>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</si>
  <si>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</si>
  <si>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</si>
  <si>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</si>
  <si>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</si>
  <si>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</si>
  <si>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</si>
  <si>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</si>
  <si>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</si>
  <si>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</si>
  <si>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</si>
  <si>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</si>
  <si>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</si>
  <si>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</si>
  <si>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</si>
  <si>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</si>
  <si>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</si>
  <si>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</si>
  <si>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</si>
  <si>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</si>
  <si>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</si>
  <si>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</si>
  <si>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</si>
  <si>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</si>
  <si>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</si>
  <si>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</si>
  <si>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</si>
  <si>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</si>
  <si>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</si>
  <si>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</si>
  <si>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</si>
  <si>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</si>
  <si>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</si>
  <si>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</si>
  <si>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</si>
  <si>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</si>
  <si>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</si>
  <si>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</si>
  <si>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</si>
  <si>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</si>
  <si>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</si>
  <si>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</si>
  <si>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</si>
  <si>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</si>
  <si>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</si>
  <si>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</si>
  <si>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</si>
  <si>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</si>
  <si>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</si>
  <si>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</si>
  <si>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</si>
  <si>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</si>
  <si>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</si>
  <si>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</si>
  <si>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</si>
  <si>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</si>
  <si>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</si>
  <si>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</si>
  <si>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</si>
  <si>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</si>
  <si>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</si>
  <si>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</si>
  <si>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</si>
  <si>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</si>
  <si>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</si>
  <si>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</si>
  <si>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</si>
  <si>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</si>
  <si>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</si>
  <si>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</si>
  <si>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</si>
  <si>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</si>
  <si>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</si>
  <si>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</si>
  <si>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</si>
  <si>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</si>
  <si>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</si>
  <si>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</si>
  <si>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</si>
  <si>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</si>
  <si>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</si>
  <si>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</si>
  <si>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</si>
  <si>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</si>
  <si>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</si>
  <si>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</si>
  <si>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</si>
  <si>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</si>
  <si>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</si>
  <si>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</si>
  <si>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</si>
  <si>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</si>
  <si>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</si>
  <si>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</si>
  <si>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</si>
  <si>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</si>
  <si>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</si>
  <si>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</si>
  <si>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</si>
  <si>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</si>
  <si>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</si>
  <si>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</si>
  <si>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</si>
  <si>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</si>
  <si>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</si>
  <si>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</si>
  <si>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</si>
  <si>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</si>
  <si>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</si>
  <si>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</si>
  <si>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</si>
  <si>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</si>
  <si>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</si>
  <si>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</si>
  <si>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</si>
  <si>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</si>
  <si>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</si>
  <si>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</si>
  <si>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</si>
  <si>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</si>
  <si>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</si>
  <si>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</si>
  <si>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</si>
  <si>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</si>
  <si>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</si>
  <si>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</si>
  <si>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</si>
  <si>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</si>
  <si>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</si>
  <si>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</si>
  <si>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</si>
  <si>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</si>
  <si>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</si>
  <si>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</si>
  <si>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</si>
  <si>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</si>
  <si>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</si>
  <si>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</si>
  <si>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</si>
  <si>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</si>
  <si>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</si>
  <si>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</si>
  <si>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</si>
  <si>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</si>
  <si>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</si>
  <si>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</si>
  <si>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</si>
  <si>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</si>
  <si>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</si>
  <si>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</si>
  <si>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</si>
  <si>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</si>
  <si>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</si>
  <si>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</si>
  <si>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</si>
  <si>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</si>
  <si>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</si>
  <si>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</si>
  <si>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</si>
  <si>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</si>
  <si>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</si>
  <si>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</si>
  <si>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</si>
  <si>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</si>
  <si>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</si>
  <si>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</si>
  <si>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</si>
  <si>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</si>
  <si>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</si>
  <si>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</si>
  <si>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</si>
  <si>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</si>
  <si>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</si>
  <si>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</si>
  <si>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</si>
  <si>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</si>
  <si>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</si>
  <si>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</si>
  <si>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</si>
  <si>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</si>
  <si>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</si>
  <si>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</si>
  <si>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</si>
  <si>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</si>
  <si>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</si>
  <si>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</si>
  <si>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</si>
  <si>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</si>
  <si>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</si>
  <si>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</si>
  <si>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</si>
  <si>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</si>
  <si>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</si>
  <si>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</si>
  <si>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</si>
  <si>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</si>
  <si>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</si>
  <si>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</si>
  <si>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</si>
  <si>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</si>
  <si>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</si>
  <si>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</si>
  <si>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</si>
  <si>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</si>
  <si>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</si>
  <si>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</si>
  <si>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</si>
  <si>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</si>
  <si>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</si>
  <si>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</si>
  <si>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</si>
  <si>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</si>
  <si>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</si>
  <si>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</si>
  <si>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</si>
  <si>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</si>
  <si>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</si>
  <si>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</si>
  <si>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</si>
  <si>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</si>
  <si>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</si>
  <si>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</si>
  <si>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</si>
  <si>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</si>
  <si>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</si>
  <si>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</si>
  <si>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</si>
  <si>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</si>
  <si>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</si>
  <si>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</si>
  <si>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</si>
  <si>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</si>
  <si>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</si>
  <si>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</si>
  <si>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</si>
  <si>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</si>
  <si>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</si>
  <si>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</si>
  <si>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</si>
  <si>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</si>
  <si>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</si>
  <si>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</si>
  <si>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</si>
  <si>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</si>
  <si>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</si>
  <si>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</si>
  <si>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</si>
  <si>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</si>
  <si>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</si>
  <si>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</si>
  <si>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</si>
  <si>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</si>
  <si>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</si>
  <si>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</si>
  <si>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</si>
  <si>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</si>
  <si>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</si>
  <si>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</si>
  <si>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</si>
  <si>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</si>
  <si>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</si>
  <si>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</si>
  <si>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</si>
  <si>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</si>
  <si>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</si>
  <si>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</si>
  <si>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</si>
  <si>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</si>
  <si>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</si>
  <si>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</si>
  <si>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</si>
  <si>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</si>
  <si>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</si>
  <si>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</si>
  <si>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</si>
  <si>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</si>
  <si>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</si>
  <si>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</si>
  <si>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</si>
  <si>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</si>
  <si>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</si>
  <si>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</si>
  <si>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</si>
  <si>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</si>
  <si>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</si>
  <si>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</si>
  <si>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</si>
  <si>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</si>
  <si>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</si>
  <si>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</si>
  <si>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</si>
  <si>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</si>
  <si>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</si>
  <si>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</si>
  <si>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</si>
  <si>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</si>
  <si>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</si>
  <si>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</si>
  <si>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</si>
  <si>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</si>
  <si>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</si>
  <si>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</si>
  <si>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</si>
  <si>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</si>
  <si>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</si>
  <si>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</si>
  <si>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</si>
  <si>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</si>
  <si>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</si>
  <si>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</si>
  <si>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</si>
  <si>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</si>
  <si>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</si>
  <si>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</si>
  <si>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</si>
  <si>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</si>
  <si>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</si>
  <si>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</si>
  <si>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</si>
  <si>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</si>
  <si>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</si>
  <si>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</si>
  <si>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</si>
  <si>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</si>
  <si>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</si>
  <si>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</si>
  <si>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</si>
  <si>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</si>
  <si>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</si>
  <si>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</si>
  <si>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</si>
  <si>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</si>
  <si>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</si>
  <si>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</si>
  <si>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</si>
  <si>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</si>
  <si>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</si>
  <si>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</si>
  <si>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</si>
  <si>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</si>
  <si>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</si>
  <si>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</si>
  <si>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</si>
  <si>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</si>
  <si>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</si>
  <si>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</si>
  <si>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</si>
  <si>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</si>
  <si>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</si>
  <si>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</si>
  <si>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</si>
  <si>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</si>
  <si>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</si>
  <si>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</si>
  <si>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</si>
  <si>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</si>
  <si>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</si>
  <si>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</si>
  <si>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</si>
  <si>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</si>
  <si>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</si>
  <si>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</si>
  <si>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</si>
  <si>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</si>
  <si>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</si>
  <si>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</si>
  <si>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</si>
  <si>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</si>
  <si>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</si>
  <si>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</si>
  <si>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</si>
  <si>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</si>
  <si>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</si>
  <si>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</si>
  <si>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</si>
  <si>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</si>
  <si>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</si>
  <si>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</si>
  <si>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</si>
  <si>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</si>
  <si>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</si>
  <si>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</si>
  <si>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</si>
  <si>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</si>
  <si>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</si>
  <si>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</si>
  <si>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</si>
  <si>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</si>
  <si>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</si>
  <si>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</si>
  <si>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</si>
  <si>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</si>
  <si>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</si>
  <si>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</si>
  <si>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</si>
  <si>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</si>
  <si>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</si>
  <si>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</si>
  <si>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</si>
  <si>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</si>
  <si>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</si>
  <si>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</si>
  <si>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</si>
  <si>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</si>
  <si>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</si>
  <si>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</si>
  <si>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</si>
  <si>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</si>
  <si>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</si>
  <si>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</si>
  <si>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</si>
  <si>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</si>
  <si>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</si>
  <si>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</si>
  <si>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</si>
  <si>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</si>
  <si>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</si>
  <si>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</si>
  <si>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</si>
  <si>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</si>
  <si>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</si>
  <si>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</si>
  <si>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</si>
  <si>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</si>
  <si>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</si>
  <si>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</si>
  <si>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</si>
  <si>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</si>
  <si>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</si>
  <si>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</si>
  <si>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</si>
  <si>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</si>
  <si>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</si>
  <si>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</si>
  <si>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</si>
  <si>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</si>
  <si>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</si>
  <si>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</si>
  <si>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</si>
  <si>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</si>
  <si>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</si>
  <si>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</si>
  <si>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</si>
  <si>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</si>
  <si>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</si>
  <si>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</si>
  <si>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</si>
  <si>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</si>
  <si>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</si>
  <si>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</si>
  <si>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</si>
  <si>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</si>
  <si>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</si>
  <si>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</si>
  <si>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</si>
  <si>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</si>
  <si>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</si>
  <si>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</si>
  <si>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</si>
  <si>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</si>
  <si>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</si>
  <si>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</si>
  <si>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</si>
  <si>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</si>
  <si>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</si>
  <si>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</si>
  <si>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</si>
  <si>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</si>
  <si>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</si>
  <si>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</si>
  <si>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</si>
  <si>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</si>
  <si>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</si>
  <si>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</si>
  <si>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</si>
  <si>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</si>
  <si>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</si>
  <si>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</si>
  <si>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</si>
  <si>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</si>
  <si>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</si>
  <si>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</si>
  <si>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</si>
  <si>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</si>
  <si>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</si>
  <si>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</si>
  <si>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</si>
  <si>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</si>
  <si>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</si>
  <si>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</si>
  <si>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</si>
  <si>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</si>
  <si>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</si>
  <si>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</si>
  <si>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</si>
  <si>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</si>
  <si>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</si>
  <si>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</si>
  <si>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</si>
  <si>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</si>
  <si>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</si>
  <si>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</si>
  <si>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</si>
  <si>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</si>
  <si>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</si>
  <si>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</si>
  <si>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</si>
  <si>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</si>
  <si>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</si>
  <si>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</si>
  <si>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</si>
  <si>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</si>
  <si>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</si>
  <si>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</si>
  <si>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</si>
  <si>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</si>
  <si>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</si>
  <si>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</si>
  <si>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</si>
  <si>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</si>
  <si>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</si>
  <si>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</si>
  <si>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</si>
  <si>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</si>
  <si>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</si>
  <si>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</si>
  <si>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</si>
  <si>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</si>
  <si>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</si>
  <si>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</si>
  <si>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</si>
  <si>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</si>
  <si>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</si>
  <si>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</si>
  <si>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</si>
  <si>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</si>
  <si>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</si>
  <si>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</si>
  <si>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</si>
  <si>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</si>
  <si>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</si>
  <si>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</si>
  <si>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</si>
  <si>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</si>
  <si>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</si>
  <si>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</si>
  <si>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</si>
  <si>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</si>
  <si>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</si>
  <si>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</si>
  <si>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</si>
  <si>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</si>
  <si>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</si>
  <si>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</si>
  <si>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</si>
  <si>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</si>
  <si>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</si>
  <si>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</si>
  <si>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</si>
  <si>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</si>
  <si>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</si>
  <si>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</si>
  <si>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</si>
  <si>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</si>
  <si>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</si>
  <si>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</si>
  <si>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</si>
  <si>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</si>
  <si>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</si>
  <si>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</si>
  <si>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</si>
  <si>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</si>
  <si>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</si>
  <si>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</si>
  <si>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</si>
  <si>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</si>
  <si>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</si>
  <si>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</si>
  <si>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</si>
  <si>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</si>
  <si>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</si>
  <si>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</si>
  <si>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</si>
  <si>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</si>
  <si>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</si>
  <si>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</si>
  <si>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</si>
  <si>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</si>
  <si>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</si>
  <si>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</si>
  <si>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</si>
  <si>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</si>
  <si>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</si>
  <si>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</si>
  <si>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</si>
  <si>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</si>
  <si>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</si>
  <si>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</si>
  <si>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</si>
  <si>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</si>
  <si>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</si>
  <si>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</si>
  <si>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</si>
  <si>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</si>
  <si>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</si>
  <si>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</si>
  <si>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</si>
  <si>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</si>
  <si>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</si>
  <si>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</si>
  <si>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</si>
  <si>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</si>
  <si>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</si>
  <si>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</si>
  <si>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</si>
  <si>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</si>
  <si>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</si>
  <si>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</si>
  <si>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</si>
  <si>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</si>
  <si>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</si>
  <si>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</si>
  <si>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</si>
  <si>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</si>
  <si>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</si>
  <si>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</si>
  <si>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</si>
  <si>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</si>
  <si>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</si>
  <si>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</si>
  <si>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</si>
  <si>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</si>
  <si>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</si>
  <si>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</si>
  <si>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</si>
  <si>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</si>
  <si>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</si>
  <si>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</si>
  <si>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</si>
  <si>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</si>
  <si>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</si>
  <si>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</si>
  <si>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</si>
  <si>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</si>
  <si>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</si>
  <si>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</si>
  <si>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</si>
  <si>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</si>
  <si>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</si>
  <si>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</si>
  <si>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</si>
  <si>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</si>
  <si>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</si>
  <si>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</si>
  <si>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</si>
  <si>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</si>
  <si>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</si>
  <si>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</si>
  <si>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</si>
  <si>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</si>
  <si>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</si>
  <si>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</si>
  <si>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</si>
  <si>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</si>
  <si>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</si>
  <si>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</si>
  <si>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</si>
  <si>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</si>
  <si>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</si>
  <si>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</si>
  <si>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</si>
  <si>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</si>
  <si>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</si>
  <si>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</si>
  <si>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</si>
  <si>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</si>
  <si>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</si>
  <si>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</si>
  <si>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</si>
  <si>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</si>
  <si>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</si>
  <si>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</si>
  <si>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</si>
  <si>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</si>
  <si>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</si>
  <si>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</si>
  <si>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</si>
  <si>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</si>
  <si>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</si>
  <si>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</si>
  <si>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</si>
  <si>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</si>
  <si>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</si>
  <si>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</si>
  <si>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</si>
  <si>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</si>
  <si>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</si>
  <si>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</si>
  <si>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</si>
  <si>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</si>
  <si>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</si>
  <si>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</si>
  <si>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</si>
  <si>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</si>
  <si>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</si>
  <si>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</si>
  <si>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</si>
  <si>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</si>
  <si>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</si>
  <si>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</si>
  <si>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</si>
  <si>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</si>
  <si>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</si>
  <si>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</si>
  <si>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</si>
  <si>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</si>
  <si>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</si>
  <si>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</si>
  <si>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</si>
  <si>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</si>
  <si>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</si>
  <si>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</si>
  <si>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</si>
  <si>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</si>
  <si>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</si>
  <si>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</si>
  <si>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</si>
  <si>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</si>
  <si>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</si>
  <si>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</si>
  <si>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</si>
  <si>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</si>
  <si>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</si>
  <si>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</si>
  <si>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</si>
  <si>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</si>
  <si>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</si>
  <si>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</si>
  <si>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</si>
  <si>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</si>
  <si>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</si>
  <si>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</si>
  <si>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</si>
  <si>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</si>
  <si>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</si>
  <si>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</si>
  <si>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</si>
  <si>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</si>
  <si>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</si>
  <si>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</si>
  <si>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</si>
  <si>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</si>
  <si>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</si>
  <si>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</si>
  <si>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</si>
  <si>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</si>
  <si>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</si>
  <si>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</si>
  <si>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</si>
  <si>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</si>
  <si>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</si>
  <si>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</si>
  <si>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</si>
  <si>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</si>
  <si>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</si>
  <si>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</si>
  <si>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</si>
  <si>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</si>
  <si>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</si>
  <si>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</si>
  <si>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</si>
  <si>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</si>
  <si>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</si>
  <si>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</si>
  <si>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</si>
  <si>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</si>
  <si>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</si>
  <si>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</si>
  <si>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</si>
  <si>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</si>
  <si>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</si>
  <si>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</si>
  <si>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</si>
  <si>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</si>
  <si>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</si>
  <si>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</si>
  <si>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</si>
  <si>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</si>
  <si>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</si>
  <si>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</si>
  <si>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</si>
  <si>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</si>
  <si>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</si>
  <si>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</si>
  <si>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</si>
  <si>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</si>
  <si>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</si>
  <si>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</si>
  <si>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</si>
  <si>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</si>
  <si>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</si>
  <si>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</si>
  <si>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</si>
  <si>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</si>
  <si>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</si>
  <si>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</si>
  <si>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</si>
  <si>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</si>
  <si>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</si>
  <si>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</si>
  <si>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</si>
  <si>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</si>
  <si>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</si>
  <si>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</si>
  <si>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</si>
  <si>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</si>
  <si>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</si>
  <si>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</si>
  <si>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</si>
  <si>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</si>
  <si>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</si>
  <si>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</si>
  <si>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</si>
  <si>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</si>
  <si>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</si>
  <si>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</si>
  <si>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</si>
  <si>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</si>
  <si>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</si>
  <si>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</si>
  <si>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</si>
  <si>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</si>
  <si>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</si>
  <si>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</si>
  <si>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</si>
  <si>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</si>
  <si>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</si>
  <si>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</si>
  <si>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</si>
  <si>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</si>
  <si>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</si>
  <si>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</si>
  <si>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</si>
  <si>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</si>
  <si>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</si>
  <si>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</si>
  <si>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</si>
  <si>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</si>
  <si>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</si>
  <si>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</si>
  <si>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</si>
  <si>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</si>
  <si>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</si>
  <si>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</si>
  <si>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</si>
  <si>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</si>
  <si>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</si>
  <si>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</si>
  <si>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</si>
  <si>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</si>
  <si>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</si>
  <si>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</si>
  <si>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</si>
  <si>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</si>
  <si>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</si>
  <si>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</si>
  <si>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</si>
  <si>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</si>
  <si>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</si>
  <si>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</si>
  <si>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</si>
  <si>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</si>
  <si>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</si>
  <si>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</si>
  <si>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</si>
  <si>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</si>
  <si>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</si>
  <si>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</si>
  <si>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</si>
  <si>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</si>
  <si>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</si>
  <si>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</si>
  <si>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</si>
  <si>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</si>
  <si>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</si>
  <si>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</si>
  <si>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</si>
  <si>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</si>
  <si>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</si>
  <si>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</si>
  <si>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</si>
  <si>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</si>
  <si>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</si>
  <si>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</si>
  <si>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</si>
  <si>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</si>
  <si>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</si>
  <si>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</si>
  <si>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</si>
  <si>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</si>
  <si>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</si>
  <si>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</si>
  <si>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</si>
  <si>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</si>
  <si>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</si>
  <si>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</si>
  <si>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</si>
  <si>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</si>
  <si>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</si>
  <si>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</si>
  <si>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</si>
  <si>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</si>
  <si>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</si>
  <si>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</si>
  <si>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</si>
  <si>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</si>
  <si>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</si>
  <si>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</si>
  <si>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</si>
  <si>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</si>
  <si>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</si>
  <si>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</si>
  <si>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</si>
  <si>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</si>
  <si>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</si>
  <si>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</si>
  <si>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</si>
  <si>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</si>
  <si>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</si>
  <si>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</si>
  <si>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</si>
  <si>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</si>
  <si>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</si>
  <si>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</si>
  <si>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</si>
  <si>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</si>
  <si>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</si>
  <si>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</si>
  <si>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</si>
  <si>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</si>
  <si>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</si>
  <si>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</si>
  <si>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</si>
  <si>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</si>
  <si>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</si>
  <si>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</si>
  <si>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</si>
  <si>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</si>
  <si>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</si>
  <si>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</si>
  <si>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</si>
  <si>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</si>
  <si>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</si>
  <si>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</si>
  <si>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</si>
  <si>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</si>
  <si>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</si>
  <si>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</si>
  <si>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</si>
  <si>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</si>
  <si>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</si>
  <si>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</si>
  <si>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</si>
  <si>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</si>
  <si>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</si>
  <si>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</si>
  <si>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</si>
  <si>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</si>
  <si>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</si>
  <si>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</si>
  <si>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</si>
  <si>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</si>
  <si>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</si>
  <si>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</si>
  <si>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</si>
  <si>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</si>
  <si>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</si>
  <si>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</si>
  <si>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</si>
  <si>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</si>
  <si>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</si>
  <si>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</si>
  <si>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</si>
  <si>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</si>
  <si>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</si>
  <si>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</si>
  <si>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</si>
  <si>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</si>
  <si>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</si>
  <si>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</si>
  <si>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</si>
  <si>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</si>
  <si>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</si>
  <si>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</si>
  <si>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</si>
  <si>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</si>
  <si>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</si>
  <si>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</si>
  <si>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</si>
  <si>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</si>
  <si>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</si>
  <si>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</si>
  <si>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</si>
  <si>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</si>
  <si>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</si>
  <si>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</si>
  <si>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</si>
  <si>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</si>
  <si>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</si>
  <si>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</si>
  <si>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</si>
  <si>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</si>
  <si>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</si>
  <si>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</si>
  <si>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</si>
  <si>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</si>
  <si>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</si>
  <si>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</si>
  <si>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</si>
  <si>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</si>
  <si>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</si>
  <si>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</si>
  <si>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</si>
  <si>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</si>
  <si>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</si>
  <si>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</si>
  <si>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</si>
  <si>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</si>
  <si>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</si>
  <si>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</si>
  <si>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</si>
  <si>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</si>
  <si>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</si>
  <si>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</si>
  <si>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</si>
  <si>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</si>
  <si>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</si>
  <si>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</si>
  <si>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</si>
  <si>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</si>
  <si>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</si>
  <si>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</si>
  <si>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</si>
  <si>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</si>
  <si>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</si>
  <si>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</si>
  <si>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</si>
  <si>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</si>
  <si>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</si>
  <si>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</si>
  <si>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</si>
  <si>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</si>
  <si>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</si>
  <si>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</si>
  <si>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</si>
  <si>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</si>
  <si>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</si>
  <si>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</si>
  <si>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</si>
  <si>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</si>
  <si>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</si>
  <si>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</si>
  <si>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</si>
  <si>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</si>
  <si>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</si>
  <si>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</si>
  <si>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</si>
  <si>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</si>
  <si>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</si>
  <si>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</si>
  <si>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</si>
  <si>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</si>
  <si>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</si>
  <si>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</si>
  <si>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</si>
  <si>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</si>
  <si>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</si>
  <si>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</si>
  <si>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</si>
  <si>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</si>
  <si>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</si>
  <si>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</si>
  <si>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</si>
  <si>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</si>
  <si>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</si>
  <si>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</si>
  <si>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</si>
  <si>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</si>
  <si>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</si>
  <si>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</si>
  <si>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</si>
  <si>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</si>
  <si>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</si>
  <si>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</si>
  <si>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</si>
  <si>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</si>
  <si>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</si>
  <si>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</si>
  <si>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</si>
  <si>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</si>
  <si>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</si>
  <si>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</si>
  <si>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</si>
  <si>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</si>
  <si>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</si>
  <si>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</si>
  <si>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</si>
  <si>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</si>
  <si>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</si>
  <si>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</si>
  <si>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</si>
  <si>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</si>
  <si>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</si>
  <si>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</si>
  <si>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</si>
  <si>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</si>
  <si>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</si>
  <si>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</si>
  <si>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</si>
  <si>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</si>
  <si>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</si>
  <si>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</si>
  <si>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</si>
  <si>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</si>
  <si>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</si>
  <si>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</si>
  <si>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</si>
  <si>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</si>
  <si>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</si>
  <si>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</si>
  <si>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</si>
  <si>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</si>
  <si>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</si>
  <si>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</si>
  <si>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</si>
  <si>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</si>
  <si>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</si>
  <si>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</si>
  <si>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</si>
  <si>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</si>
  <si>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</si>
  <si>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</si>
  <si>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</si>
  <si>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</si>
  <si>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</si>
  <si>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</si>
  <si>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</si>
  <si>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</si>
  <si>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</si>
  <si>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</si>
  <si>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</si>
  <si>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</si>
  <si>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</si>
  <si>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</si>
  <si>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</si>
  <si>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</si>
  <si>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</si>
  <si>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</si>
  <si>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</si>
  <si>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</si>
  <si>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</si>
  <si>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</si>
  <si>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</si>
  <si>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</si>
  <si>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</si>
  <si>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</si>
  <si>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</si>
  <si>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</si>
  <si>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</si>
  <si>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</si>
  <si>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</si>
  <si>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</si>
  <si>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</si>
  <si>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</si>
  <si>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</si>
  <si>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</si>
  <si>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</si>
  <si>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</si>
  <si>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</si>
  <si>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</si>
  <si>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</si>
  <si>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</si>
  <si>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</si>
  <si>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</si>
  <si>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</si>
  <si>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</si>
  <si>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</si>
  <si>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</si>
  <si>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</si>
  <si>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</si>
  <si>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</si>
  <si>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</si>
  <si>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</si>
  <si>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</si>
  <si>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</si>
  <si>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</si>
  <si>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</si>
  <si>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</si>
  <si>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</si>
  <si>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</si>
  <si>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</si>
  <si>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</si>
  <si>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</si>
  <si>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</si>
  <si>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</si>
  <si>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</si>
  <si>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</si>
  <si>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</si>
  <si>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</si>
  <si>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</si>
  <si>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</si>
  <si>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</si>
  <si>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</si>
  <si>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</si>
  <si>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</si>
  <si>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</si>
  <si>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</si>
  <si>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</si>
  <si>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</si>
  <si>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</si>
  <si>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</si>
  <si>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</si>
  <si>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</si>
  <si>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</si>
  <si>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</si>
  <si>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</si>
  <si>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</si>
  <si>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</si>
  <si>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</si>
  <si>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</si>
  <si>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</si>
  <si>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</si>
  <si>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</si>
  <si>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</si>
  <si>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</si>
  <si>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</si>
  <si>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</si>
  <si>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</si>
  <si>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</si>
  <si>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</si>
  <si>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</si>
  <si>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</si>
  <si>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</si>
  <si>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</si>
  <si>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</si>
  <si>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</si>
  <si>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</si>
  <si>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</si>
  <si>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</si>
  <si>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</si>
  <si>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</si>
  <si>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</si>
  <si>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</si>
  <si>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</si>
  <si>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</si>
  <si>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</si>
  <si>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</si>
  <si>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</si>
  <si>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</si>
  <si>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</si>
  <si>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</si>
  <si>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</si>
  <si>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</si>
  <si>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</si>
  <si>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</si>
  <si>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</si>
  <si>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</si>
  <si>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</si>
  <si>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</si>
  <si>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</si>
  <si>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</si>
  <si>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</si>
  <si>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</si>
  <si>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</si>
  <si>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</si>
  <si>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</si>
  <si>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</si>
  <si>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</si>
  <si>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</si>
  <si>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</si>
  <si>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</si>
  <si>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</si>
  <si>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</si>
  <si>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</si>
  <si>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</si>
  <si>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</si>
  <si>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</si>
  <si>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</si>
  <si>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</si>
  <si>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</si>
  <si>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</si>
  <si>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</si>
  <si>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</si>
  <si>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</si>
  <si>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</si>
  <si>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</si>
  <si>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</si>
  <si>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</si>
  <si>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</si>
  <si>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</si>
  <si>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</si>
  <si>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</si>
  <si>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</si>
  <si>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</si>
  <si>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</si>
  <si>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</si>
  <si>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</si>
  <si>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</si>
  <si>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</si>
  <si>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</si>
  <si>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</si>
  <si>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</si>
  <si>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</si>
  <si>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</si>
  <si>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</si>
  <si>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</si>
  <si>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</si>
  <si>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</si>
  <si>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</si>
  <si>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</si>
  <si>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</si>
  <si>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</si>
  <si>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</si>
  <si>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</si>
  <si>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</si>
  <si>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</si>
  <si>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</si>
  <si>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</si>
  <si>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</si>
  <si>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</si>
  <si>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</si>
  <si>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</si>
  <si>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</si>
  <si>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</si>
  <si>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</si>
  <si>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</si>
  <si>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</si>
  <si>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</si>
  <si>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</si>
  <si>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</si>
  <si>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</si>
  <si>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</si>
  <si>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</si>
  <si>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</si>
  <si>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</si>
  <si>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</si>
  <si>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</si>
  <si>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</si>
  <si>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</si>
  <si>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</si>
  <si>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</si>
  <si>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</si>
  <si>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</si>
  <si>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</si>
  <si>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</si>
  <si>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</si>
  <si>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</si>
  <si>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</si>
  <si>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</si>
  <si>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</si>
  <si>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</si>
  <si>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</si>
  <si>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</si>
  <si>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</si>
  <si>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</si>
  <si>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</si>
  <si>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</si>
  <si>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</si>
  <si>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</si>
  <si>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</si>
  <si>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</si>
  <si>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</si>
  <si>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</si>
  <si>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</si>
  <si>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</si>
  <si>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</si>
  <si>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</si>
  <si>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</si>
  <si>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</si>
  <si>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</si>
  <si>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</si>
  <si>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</si>
  <si>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</si>
  <si>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</si>
  <si>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</si>
  <si>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</si>
  <si>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</si>
  <si>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</si>
  <si>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</si>
  <si>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</si>
  <si>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</si>
  <si>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</si>
  <si>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</si>
  <si>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</si>
  <si>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</si>
  <si>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</si>
  <si>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</si>
  <si>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</si>
  <si>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</si>
  <si>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</si>
  <si>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</si>
  <si>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</si>
  <si>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</si>
  <si>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</si>
  <si>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</si>
  <si>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</si>
  <si>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</si>
  <si>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</si>
  <si>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</si>
  <si>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</si>
  <si>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</si>
  <si>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</si>
  <si>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</si>
  <si>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</si>
  <si>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</si>
  <si>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</si>
  <si>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</si>
  <si>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</si>
  <si>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</si>
  <si>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</si>
  <si>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</si>
  <si>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</si>
  <si>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</si>
  <si>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</si>
  <si>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</si>
  <si>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</si>
  <si>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</si>
  <si>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</si>
  <si>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</si>
  <si>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</si>
  <si>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</si>
  <si>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</si>
  <si>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</si>
  <si>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</si>
  <si>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</si>
  <si>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</si>
  <si>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</si>
  <si>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</si>
  <si>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</si>
  <si>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</si>
  <si>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</si>
  <si>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</si>
  <si>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</si>
  <si>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</si>
  <si>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</si>
  <si>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</si>
  <si>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</si>
  <si>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</si>
  <si>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</si>
  <si>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</si>
  <si>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</si>
  <si>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</si>
  <si>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</si>
  <si>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</si>
  <si>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</si>
  <si>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</si>
  <si>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</si>
  <si>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</si>
  <si>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</si>
  <si>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</si>
  <si>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</si>
  <si>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</si>
  <si>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</si>
  <si>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</si>
  <si>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</si>
  <si>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</si>
  <si>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</si>
  <si>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</si>
  <si>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</si>
  <si>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</si>
  <si>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</si>
  <si>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</si>
  <si>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</si>
  <si>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</si>
  <si>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</si>
  <si>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</si>
  <si>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</si>
  <si>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</si>
  <si>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</si>
  <si>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</si>
  <si>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</si>
  <si>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</si>
  <si>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</si>
  <si>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</si>
  <si>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</si>
  <si>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</si>
  <si>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</si>
  <si>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</si>
  <si>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</si>
  <si>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</si>
  <si>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</si>
  <si>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</si>
  <si>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</si>
  <si>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</si>
  <si>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</si>
  <si>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</si>
  <si>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</si>
  <si>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</si>
  <si>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</si>
  <si>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</si>
  <si>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</si>
  <si>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</si>
  <si>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</si>
  <si>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</si>
  <si>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</si>
  <si>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</si>
  <si>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</si>
  <si>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</si>
  <si>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</si>
  <si>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</si>
  <si>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</si>
  <si>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</si>
  <si>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</si>
  <si>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</si>
  <si>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</si>
  <si>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</si>
  <si>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</si>
  <si>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</si>
  <si>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</si>
  <si>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</si>
  <si>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</si>
  <si>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</si>
  <si>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</si>
  <si>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</si>
  <si>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</si>
  <si>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</si>
  <si>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</si>
  <si>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</si>
  <si>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</si>
  <si>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</si>
  <si>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</si>
  <si>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</si>
  <si>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</si>
  <si>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</si>
  <si>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</si>
  <si>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</si>
  <si>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</si>
  <si>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</si>
  <si>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</si>
  <si>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</si>
  <si>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</si>
  <si>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</si>
  <si>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</si>
  <si>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</si>
  <si>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</si>
  <si>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</si>
  <si>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</si>
  <si>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</si>
  <si>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</si>
  <si>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</si>
  <si>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</si>
  <si>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</si>
  <si>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</si>
  <si>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</si>
  <si>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</si>
  <si>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</si>
  <si>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</si>
  <si>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</si>
  <si>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</si>
  <si>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</si>
  <si>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</si>
  <si>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</si>
  <si>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</si>
  <si>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</si>
  <si>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</si>
  <si>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</si>
  <si>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</si>
  <si>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</si>
  <si>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</si>
  <si>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</si>
  <si>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</si>
  <si>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</si>
  <si>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</si>
  <si>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</si>
  <si>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</si>
  <si>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</si>
  <si>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</si>
  <si>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</si>
  <si>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</si>
  <si>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</si>
  <si>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</si>
  <si>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</si>
  <si>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</si>
  <si>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</si>
  <si>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</si>
  <si>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</si>
  <si>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</si>
  <si>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</si>
  <si>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</si>
  <si>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</si>
  <si>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</si>
  <si>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</si>
  <si>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</si>
  <si>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</si>
  <si>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</si>
  <si>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</si>
  <si>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</si>
  <si>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</si>
  <si>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</si>
  <si>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</si>
  <si>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</si>
  <si>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</si>
  <si>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</si>
  <si>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</si>
  <si>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</si>
  <si>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</si>
  <si>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</si>
  <si>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</si>
  <si>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</si>
  <si>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</si>
  <si>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</si>
  <si>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</si>
  <si>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</si>
  <si>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</si>
  <si>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</si>
  <si>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</si>
  <si>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</si>
  <si>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</si>
  <si>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</si>
  <si>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</si>
  <si>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</si>
  <si>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</si>
  <si>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</si>
  <si>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</si>
  <si>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</si>
  <si>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</si>
  <si>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</si>
  <si>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</si>
  <si>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</si>
  <si>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</si>
  <si>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</si>
  <si>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</si>
  <si>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</si>
  <si>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</si>
  <si>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</si>
  <si>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</si>
  <si>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</si>
  <si>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</si>
  <si>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</si>
  <si>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</si>
  <si>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</si>
  <si>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</si>
  <si>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</si>
  <si>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</si>
  <si>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</si>
  <si>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</si>
  <si>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</si>
  <si>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</si>
  <si>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</si>
  <si>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</si>
  <si>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</si>
  <si>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</si>
  <si>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</si>
  <si>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</si>
  <si>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</si>
  <si>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</si>
  <si>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</si>
  <si>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</si>
  <si>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</si>
  <si>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</si>
  <si>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</si>
  <si>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</si>
  <si>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</si>
  <si>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</si>
  <si>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</si>
  <si>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</si>
  <si>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</si>
  <si>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</si>
  <si>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</si>
  <si>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</si>
  <si>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</si>
  <si>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</si>
  <si>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</si>
  <si>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</si>
  <si>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</si>
  <si>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</si>
  <si>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</si>
  <si>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</si>
  <si>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</si>
  <si>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</si>
  <si>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</si>
  <si>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</si>
  <si>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</si>
  <si>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</si>
  <si>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</si>
  <si>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</si>
  <si>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</si>
  <si>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</si>
  <si>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</si>
  <si>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</si>
  <si>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</si>
  <si>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</si>
  <si>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</si>
  <si>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</si>
  <si>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</si>
  <si>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</si>
  <si>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</si>
  <si>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</si>
  <si>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</si>
  <si>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</si>
  <si>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</si>
  <si>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</si>
  <si>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</si>
  <si>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</si>
  <si>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</si>
  <si>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</si>
  <si>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</si>
  <si>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</si>
  <si>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</si>
  <si>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</si>
  <si>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</si>
  <si>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</si>
  <si>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</si>
  <si>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</si>
  <si>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</si>
  <si>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</si>
  <si>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</si>
  <si>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</si>
  <si>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</si>
  <si>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</si>
  <si>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</si>
  <si>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</si>
  <si>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</si>
  <si>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</si>
  <si>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</si>
  <si>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</si>
  <si>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</si>
  <si>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</si>
  <si>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</si>
  <si>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</si>
  <si>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</si>
  <si>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</si>
  <si>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</si>
  <si>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</si>
  <si>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</si>
  <si>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</si>
  <si>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</si>
  <si>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</si>
  <si>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</si>
  <si>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</si>
  <si>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</si>
  <si>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</si>
  <si>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</si>
  <si>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</si>
  <si>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</si>
  <si>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</si>
  <si>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</si>
  <si>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</si>
  <si>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</si>
  <si>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</si>
  <si>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</si>
  <si>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</si>
  <si>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</si>
  <si>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</si>
  <si>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</si>
  <si>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</si>
  <si>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</si>
  <si>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</si>
  <si>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</si>
  <si>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</si>
  <si>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</si>
  <si>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</si>
  <si>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</si>
  <si>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</si>
  <si>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</si>
  <si>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</si>
  <si>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</si>
  <si>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</si>
  <si>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</si>
  <si>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</si>
  <si>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</si>
  <si>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</si>
  <si>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</si>
  <si>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</si>
  <si>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</si>
  <si>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</si>
  <si>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</si>
  <si>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</si>
  <si>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</si>
  <si>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</si>
  <si>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</si>
  <si>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</si>
  <si>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</si>
  <si>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</si>
  <si>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</si>
  <si>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</si>
  <si>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</si>
  <si>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</si>
  <si>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</si>
  <si>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</si>
  <si>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</si>
  <si>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</si>
  <si>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</si>
  <si>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</si>
  <si>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</si>
  <si>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</si>
  <si>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</si>
  <si>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</si>
  <si>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</si>
  <si>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</si>
  <si>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</si>
  <si>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</si>
  <si>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</si>
  <si>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</si>
  <si>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</si>
  <si>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</si>
  <si>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</si>
  <si>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</si>
  <si>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</si>
  <si>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</si>
  <si>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</si>
  <si>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</si>
  <si>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</si>
  <si>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</si>
  <si>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</si>
  <si>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</si>
  <si>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</si>
  <si>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</si>
  <si>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</si>
  <si>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</si>
  <si>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</si>
  <si>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</si>
  <si>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</si>
  <si>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</si>
  <si>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</si>
  <si>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</si>
  <si>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</si>
  <si>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</si>
  <si>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</si>
  <si>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</si>
  <si>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</si>
  <si>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</si>
  <si>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</si>
  <si>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</si>
  <si>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</si>
  <si>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</si>
  <si>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</si>
  <si>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</si>
  <si>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</si>
  <si>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</si>
  <si>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</si>
  <si>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</si>
  <si>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</si>
  <si>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</si>
  <si>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</si>
  <si>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</si>
  <si>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</si>
  <si>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</si>
  <si>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</si>
  <si>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</si>
  <si>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</si>
  <si>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</si>
  <si>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</si>
  <si>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</si>
  <si>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</si>
  <si>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</si>
  <si>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</si>
  <si>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</si>
  <si>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</si>
  <si>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</si>
  <si>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</si>
  <si>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</si>
  <si>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</si>
  <si>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</si>
  <si>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</si>
  <si>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</si>
  <si>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</si>
  <si>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</si>
  <si>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</si>
  <si>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</si>
  <si>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</si>
  <si>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</si>
  <si>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</si>
  <si>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</si>
  <si>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</si>
  <si>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</si>
  <si>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</si>
  <si>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</si>
  <si>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</si>
  <si>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</si>
  <si>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</si>
  <si>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</si>
  <si>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</si>
  <si>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</si>
  <si>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</si>
  <si>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</si>
  <si>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</si>
  <si>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</si>
  <si>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</si>
  <si>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</si>
  <si>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</si>
  <si>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</si>
  <si>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</si>
  <si>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</si>
  <si>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</si>
  <si>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</si>
  <si>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</si>
  <si>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</si>
  <si>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</si>
  <si>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</si>
  <si>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</si>
  <si>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</si>
  <si>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</si>
  <si>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</si>
  <si>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</si>
  <si>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</si>
  <si>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</si>
  <si>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</si>
  <si>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</si>
  <si>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</si>
  <si>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</si>
  <si>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</si>
  <si>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</si>
  <si>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</si>
  <si>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</si>
  <si>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</si>
  <si>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</si>
  <si>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</si>
  <si>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</si>
  <si>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</si>
  <si>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</si>
  <si>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</si>
  <si>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</si>
  <si>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</si>
  <si>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</si>
  <si>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</si>
  <si>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</si>
  <si>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</si>
  <si>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</si>
  <si>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</si>
  <si>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</si>
  <si>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</si>
  <si>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</si>
  <si>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</si>
  <si>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</si>
  <si>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</si>
  <si>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</si>
  <si>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</si>
  <si>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</si>
  <si>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</si>
  <si>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</si>
  <si>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</si>
  <si>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</si>
  <si>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</si>
  <si>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</si>
  <si>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</si>
  <si>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</si>
  <si>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</si>
  <si>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</si>
  <si>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</si>
  <si>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</si>
  <si>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</si>
  <si>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</si>
  <si>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</si>
  <si>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</si>
  <si>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</si>
  <si>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</si>
  <si>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</si>
  <si>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</si>
  <si>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</si>
  <si>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</si>
  <si>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</si>
  <si>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</si>
  <si>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</si>
  <si>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</si>
  <si>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</si>
  <si>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</si>
  <si>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</si>
  <si>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</si>
  <si>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</si>
  <si>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</si>
  <si>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</si>
  <si>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</si>
  <si>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</si>
  <si>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</si>
  <si>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</si>
  <si>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</si>
  <si>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</si>
  <si>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</si>
  <si>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</si>
  <si>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</si>
  <si>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</si>
  <si>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</si>
  <si>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</si>
  <si>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</si>
  <si>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</si>
  <si>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</si>
  <si>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</si>
  <si>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</si>
  <si>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</si>
  <si>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</si>
  <si>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</si>
  <si>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</si>
  <si>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</si>
  <si>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</si>
  <si>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</si>
  <si>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</si>
  <si>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</si>
  <si>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</si>
  <si>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</si>
  <si>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</si>
  <si>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</si>
  <si>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</si>
  <si>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</si>
  <si>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</si>
  <si>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</si>
  <si>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</si>
  <si>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</si>
  <si>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</si>
  <si>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</si>
  <si>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</si>
  <si>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</si>
  <si>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</si>
  <si>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</si>
  <si>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</si>
  <si>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</si>
  <si>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</si>
  <si>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</si>
  <si>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</si>
  <si>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</si>
  <si>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</si>
  <si>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</si>
  <si>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</si>
  <si>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</si>
  <si>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</si>
  <si>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</si>
  <si>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</si>
  <si>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</si>
  <si>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</si>
  <si>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</si>
  <si>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</si>
  <si>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</si>
  <si>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</si>
  <si>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</si>
  <si>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</si>
  <si>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</si>
  <si>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</si>
  <si>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</si>
  <si>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</si>
  <si>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</si>
  <si>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</si>
  <si>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</si>
  <si>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</si>
  <si>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</si>
  <si>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</si>
  <si>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</si>
  <si>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</si>
  <si>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</si>
  <si>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</si>
  <si>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</si>
  <si>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</si>
  <si>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</si>
  <si>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</si>
  <si>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</si>
  <si>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</si>
  <si>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</si>
  <si>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</si>
  <si>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</si>
  <si>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</si>
  <si>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</si>
  <si>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</si>
  <si>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</si>
  <si>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</si>
  <si>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</si>
  <si>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</si>
  <si>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</si>
  <si>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</si>
  <si>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</si>
  <si>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</si>
  <si>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</si>
  <si>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</si>
  <si>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</si>
  <si>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</si>
  <si>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</si>
  <si>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</si>
  <si>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</si>
  <si>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</si>
  <si>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</si>
  <si>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</si>
  <si>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</si>
  <si>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</si>
  <si>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</si>
  <si>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</si>
  <si>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</si>
  <si>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</si>
  <si>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</si>
  <si>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</si>
  <si>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</si>
  <si>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</si>
  <si>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</si>
  <si>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</si>
  <si>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</si>
  <si>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</si>
  <si>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</si>
  <si>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</si>
  <si>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</si>
  <si>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</si>
  <si>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</si>
  <si>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</si>
  <si>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</si>
  <si>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</si>
  <si>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</si>
  <si>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</si>
  <si>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</si>
  <si>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</si>
  <si>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</si>
  <si>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</si>
  <si>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</si>
  <si>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</si>
  <si>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</si>
  <si>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</si>
  <si>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</si>
  <si>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</si>
  <si>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</si>
  <si>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</si>
  <si>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</si>
  <si>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</si>
  <si>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</si>
  <si>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</si>
  <si>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</si>
  <si>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</si>
  <si>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</si>
  <si>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</si>
  <si>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</si>
  <si>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</si>
  <si>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</si>
  <si>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</si>
  <si>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</si>
  <si>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</si>
  <si>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</si>
  <si>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</si>
  <si>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</si>
  <si>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</si>
  <si>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</si>
  <si>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</si>
  <si>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</si>
  <si>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</si>
  <si>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</si>
  <si>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</si>
  <si>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</si>
  <si>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</si>
  <si>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</si>
  <si>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</si>
  <si>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</si>
  <si>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</si>
  <si>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</si>
  <si>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</si>
  <si>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</si>
  <si>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</si>
  <si>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</si>
  <si>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</si>
  <si>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</si>
  <si>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</si>
  <si>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</si>
  <si>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</si>
  <si>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</si>
  <si>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</si>
  <si>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</si>
  <si>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</si>
  <si>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</si>
  <si>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</si>
  <si>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</si>
  <si>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</si>
  <si>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</si>
  <si>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</si>
  <si>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</si>
  <si>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</si>
  <si>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</si>
  <si>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</si>
  <si>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</si>
  <si>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</si>
  <si>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</si>
  <si>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</si>
  <si>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</si>
  <si>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</si>
  <si>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</si>
  <si>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</si>
  <si>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</si>
  <si>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</si>
  <si>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</si>
  <si>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</si>
  <si>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</si>
  <si>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</si>
  <si>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</si>
  <si>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</si>
  <si>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</si>
  <si>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</si>
  <si>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</si>
  <si>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</si>
  <si>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</si>
  <si>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</si>
  <si>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</si>
  <si>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</si>
  <si>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</si>
  <si>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</si>
  <si>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</si>
  <si>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</si>
  <si>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</si>
  <si>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</si>
  <si>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</si>
  <si>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</si>
  <si>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</si>
  <si>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</si>
  <si>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</si>
  <si>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</si>
  <si>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</si>
  <si>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</si>
  <si>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</si>
  <si>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</si>
  <si>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</si>
  <si>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</si>
  <si>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</si>
  <si>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</si>
  <si>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</si>
  <si>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</si>
  <si>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</si>
  <si>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</si>
  <si>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</si>
  <si>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</si>
  <si>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</si>
  <si>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</si>
  <si>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</si>
  <si>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</si>
  <si>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</si>
  <si>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</si>
  <si>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</si>
  <si>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</si>
  <si>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</si>
  <si>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</si>
  <si>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</si>
  <si>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</si>
  <si>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</si>
  <si>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</si>
  <si>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</si>
  <si>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</si>
  <si>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</si>
  <si>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</si>
  <si>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</si>
  <si>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</si>
  <si>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</si>
  <si>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</si>
  <si>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</si>
  <si>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</si>
  <si>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</si>
  <si>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</si>
  <si>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</si>
  <si>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</si>
  <si>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</si>
  <si>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</si>
  <si>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</si>
  <si>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</si>
  <si>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</si>
  <si>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</si>
  <si>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</si>
  <si>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</si>
  <si>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</si>
  <si>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</si>
  <si>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</si>
  <si>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</si>
  <si>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</si>
  <si>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</si>
  <si>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</si>
  <si>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</si>
  <si>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</si>
  <si>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</si>
  <si>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</si>
  <si>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</si>
  <si>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</si>
  <si>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</si>
  <si>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</si>
  <si>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</si>
  <si>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</si>
  <si>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</si>
  <si>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</si>
  <si>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</si>
  <si>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</si>
  <si>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</si>
  <si>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</si>
  <si>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</si>
  <si>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</si>
  <si>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</si>
  <si>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</si>
  <si>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</si>
  <si>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</si>
  <si>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</si>
  <si>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</si>
  <si>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</si>
  <si>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</si>
  <si>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</si>
  <si>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</si>
  <si>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</si>
  <si>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</si>
  <si>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</si>
  <si>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</si>
  <si>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</si>
  <si>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</si>
  <si>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</si>
  <si>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</si>
  <si>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</si>
  <si>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</si>
  <si>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</si>
  <si>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</si>
  <si>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</si>
  <si>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</si>
  <si>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</si>
  <si>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</si>
  <si>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</si>
  <si>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</si>
  <si>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</si>
  <si>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</si>
  <si>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</si>
  <si>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</si>
  <si>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</si>
  <si>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</si>
  <si>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</si>
  <si>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</si>
  <si>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</si>
  <si>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</si>
  <si>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</si>
  <si>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</si>
  <si>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</si>
  <si>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</si>
  <si>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</si>
  <si>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</si>
  <si>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</si>
  <si>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</si>
  <si>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</si>
  <si>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</si>
  <si>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</si>
  <si>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</si>
  <si>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</si>
  <si>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</si>
  <si>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</si>
  <si>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</si>
  <si>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</si>
  <si>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</si>
  <si>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</si>
  <si>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</si>
  <si>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</si>
  <si>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</si>
  <si>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</si>
  <si>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</si>
  <si>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</si>
  <si>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</si>
  <si>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</si>
  <si>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</si>
  <si>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</si>
  <si>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</si>
  <si>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</si>
  <si>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</si>
  <si>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</si>
  <si>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</si>
  <si>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</si>
  <si>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</si>
  <si>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</si>
  <si>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</si>
  <si>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</si>
  <si>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</si>
  <si>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</si>
  <si>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</si>
  <si>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</si>
  <si>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</si>
  <si>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</si>
  <si>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</si>
  <si>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</si>
  <si>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</si>
  <si>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</si>
  <si>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</si>
  <si>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</si>
  <si>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</si>
  <si>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</si>
  <si>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</si>
  <si>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</si>
  <si>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</si>
  <si>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</si>
  <si>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</si>
  <si>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</si>
  <si>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</si>
  <si>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</si>
  <si>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</si>
  <si>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</si>
  <si>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</si>
  <si>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</si>
  <si>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</si>
  <si>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</si>
  <si>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</si>
  <si>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</si>
  <si>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</si>
  <si>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</si>
  <si>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</si>
  <si>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</si>
  <si>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</si>
  <si>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</si>
  <si>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</si>
  <si>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</si>
  <si>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</si>
  <si>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</si>
  <si>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</si>
  <si>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</si>
  <si>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</si>
  <si>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</si>
  <si>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</si>
  <si>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</si>
  <si>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</si>
  <si>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</si>
  <si>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</si>
  <si>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</si>
  <si>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</si>
  <si>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</si>
  <si>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</si>
  <si>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</si>
  <si>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</si>
  <si>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</si>
  <si>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</si>
  <si>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</si>
  <si>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</si>
  <si>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</si>
  <si>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</si>
  <si>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</si>
  <si>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</si>
  <si>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</si>
  <si>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</si>
  <si>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</si>
  <si>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</si>
  <si>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</si>
  <si>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</si>
  <si>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</si>
  <si>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</si>
  <si>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</si>
  <si>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</si>
  <si>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</si>
  <si>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</si>
  <si>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</si>
  <si>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</si>
  <si>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</si>
  <si>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</si>
  <si>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</si>
  <si>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</si>
  <si>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</si>
  <si>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</si>
  <si>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</si>
  <si>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</si>
  <si>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</si>
  <si>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</si>
  <si>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</si>
  <si>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</si>
  <si>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</si>
  <si>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</si>
  <si>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</si>
  <si>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</si>
  <si>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</si>
  <si>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</si>
  <si>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</si>
  <si>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</si>
  <si>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</si>
  <si>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</si>
  <si>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</si>
  <si>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</si>
  <si>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</si>
  <si>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</si>
  <si>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</si>
  <si>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</si>
  <si>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</si>
  <si>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</si>
  <si>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</si>
  <si>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</si>
  <si>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</si>
  <si>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</si>
  <si>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</si>
  <si>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</si>
  <si>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</si>
  <si>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</si>
  <si>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</si>
  <si>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</si>
  <si>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</si>
  <si>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</si>
  <si>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</si>
  <si>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</si>
  <si>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</si>
  <si>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</si>
  <si>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</si>
  <si>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</si>
  <si>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</si>
  <si>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</si>
  <si>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</si>
  <si>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</si>
  <si>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</si>
  <si>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</si>
  <si>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</si>
  <si>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</si>
  <si>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</si>
  <si>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</si>
  <si>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</si>
  <si>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</si>
  <si>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</si>
  <si>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</si>
  <si>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</si>
  <si>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</si>
  <si>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</si>
  <si>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</si>
  <si>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</si>
  <si>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</si>
  <si>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</si>
  <si>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</si>
  <si>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</si>
  <si>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</si>
  <si>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</si>
  <si>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</si>
  <si>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</si>
  <si>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</si>
  <si>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</si>
  <si>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</si>
  <si>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</si>
  <si>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</si>
  <si>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</si>
  <si>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</si>
  <si>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</si>
  <si>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</si>
  <si>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</si>
  <si>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</si>
  <si>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</si>
  <si>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</si>
  <si>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</si>
  <si>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</si>
  <si>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</si>
  <si>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</si>
  <si>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</si>
  <si>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</si>
  <si>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</si>
  <si>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</si>
  <si>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</si>
  <si>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</si>
  <si>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</si>
  <si>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</si>
  <si>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</si>
  <si>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</si>
  <si>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</si>
  <si>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</si>
  <si>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</si>
  <si>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</si>
  <si>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</si>
  <si>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</si>
  <si>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</si>
  <si>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</si>
  <si>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</si>
  <si>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</si>
  <si>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</si>
  <si>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</si>
  <si>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</si>
  <si>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</si>
  <si>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</si>
  <si>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</si>
  <si>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</si>
  <si>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</si>
  <si>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</si>
  <si>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</si>
  <si>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</si>
  <si>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</si>
  <si>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</si>
  <si>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</si>
  <si>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</si>
  <si>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</si>
  <si>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</si>
  <si>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</si>
  <si>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</si>
  <si>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</si>
  <si>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</si>
  <si>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</si>
  <si>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</si>
  <si>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</si>
  <si>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</si>
  <si>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</si>
  <si>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</si>
  <si>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</si>
  <si>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</si>
  <si>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</si>
  <si>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</si>
  <si>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</si>
  <si>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</si>
  <si>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</si>
  <si>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</si>
  <si>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</si>
  <si>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</si>
  <si>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</si>
  <si>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</si>
  <si>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</si>
  <si>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</si>
  <si>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</si>
  <si>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</si>
  <si>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</si>
  <si>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</si>
  <si>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</si>
  <si>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</si>
  <si>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</si>
  <si>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</si>
  <si>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</si>
  <si>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</si>
  <si>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</si>
  <si>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</si>
  <si>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</si>
  <si>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</si>
  <si>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</si>
  <si>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</si>
  <si>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</si>
  <si>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</si>
  <si>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</si>
  <si>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</si>
  <si>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</si>
  <si>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</si>
  <si>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</si>
  <si>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</si>
  <si>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</si>
  <si>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</si>
  <si>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</si>
  <si>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</si>
  <si>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</si>
  <si>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</si>
  <si>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</si>
  <si>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</si>
  <si>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</si>
  <si>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</si>
  <si>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</si>
  <si>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</si>
  <si>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</si>
  <si>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</si>
  <si>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</si>
  <si>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</si>
  <si>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</si>
  <si>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</si>
  <si>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</si>
  <si>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</si>
  <si>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</si>
  <si>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</si>
  <si>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</si>
  <si>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</si>
  <si>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</si>
  <si>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</si>
  <si>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</si>
  <si>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</si>
  <si>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</si>
  <si>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</si>
  <si>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</si>
  <si>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</si>
  <si>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</si>
  <si>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</si>
  <si>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</si>
  <si>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</si>
  <si>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</si>
  <si>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</si>
  <si>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</si>
  <si>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</si>
  <si>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</si>
  <si>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</si>
  <si>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</si>
  <si>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</si>
  <si>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</si>
  <si>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</si>
  <si>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</si>
  <si>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</si>
  <si>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</si>
  <si>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</si>
  <si>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</si>
  <si>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</si>
  <si>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</si>
  <si>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</si>
  <si>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</si>
  <si>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</si>
  <si>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</si>
  <si>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</si>
  <si>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</si>
  <si>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</si>
  <si>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</si>
  <si>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</si>
  <si>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</si>
  <si>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</si>
  <si>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</si>
  <si>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</si>
  <si>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</si>
  <si>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</si>
  <si>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</si>
  <si>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</si>
  <si>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</si>
  <si>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</si>
  <si>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</si>
  <si>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</si>
  <si>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</si>
  <si>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</si>
  <si>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</si>
  <si>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</si>
  <si>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</si>
  <si>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</si>
  <si>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</si>
  <si>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</si>
  <si>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</si>
  <si>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</si>
  <si>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</si>
  <si>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</si>
  <si>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</si>
  <si>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</si>
  <si>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</si>
  <si>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</si>
  <si>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</si>
  <si>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</si>
  <si>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</si>
  <si>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</si>
  <si>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</si>
  <si>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</si>
  <si>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</si>
  <si>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</si>
  <si>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</si>
  <si>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</si>
  <si>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</si>
  <si>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</si>
  <si>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</si>
  <si>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</si>
  <si>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</si>
  <si>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</si>
  <si>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</si>
  <si>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</si>
  <si>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</si>
  <si>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</si>
  <si>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</si>
  <si>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</si>
  <si>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</si>
  <si>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</si>
  <si>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</si>
  <si>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</si>
  <si>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</si>
  <si>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</si>
  <si>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</si>
  <si>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</si>
  <si>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</si>
  <si>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</si>
  <si>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</si>
  <si>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</si>
  <si>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</si>
  <si>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</si>
  <si>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</si>
  <si>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</si>
  <si>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</si>
  <si>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</si>
  <si>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</si>
  <si>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</si>
  <si>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</si>
  <si>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</si>
  <si>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</si>
  <si>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</si>
  <si>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</si>
  <si>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</si>
  <si>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</si>
  <si>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</si>
  <si>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</si>
  <si>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</si>
  <si>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</si>
  <si>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</si>
  <si>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</si>
  <si>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</si>
  <si>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</si>
  <si>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</si>
  <si>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</si>
  <si>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</si>
  <si>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</si>
  <si>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</si>
  <si>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</si>
  <si>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</si>
  <si>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</si>
  <si>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</si>
  <si>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</si>
  <si>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</si>
  <si>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</si>
  <si>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</si>
  <si>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</si>
  <si>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</si>
  <si>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</si>
  <si>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</si>
  <si>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</si>
  <si>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</si>
  <si>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</si>
  <si>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</si>
  <si>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</si>
  <si>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</si>
  <si>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</si>
  <si>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</si>
  <si>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</si>
  <si>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</si>
  <si>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</si>
  <si>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</si>
  <si>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</si>
  <si>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</si>
  <si>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</si>
  <si>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</si>
  <si>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</si>
  <si>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</si>
  <si>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</si>
  <si>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</si>
  <si>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</si>
  <si>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</si>
  <si>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</si>
  <si>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</si>
  <si>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</si>
  <si>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</si>
  <si>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</si>
  <si>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</si>
  <si>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</si>
  <si>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</si>
  <si>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</si>
  <si>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</si>
  <si>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</si>
  <si>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</si>
  <si>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</si>
  <si>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</si>
  <si>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</si>
  <si>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</si>
  <si>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</si>
  <si>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</si>
  <si>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</si>
  <si>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</si>
  <si>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</si>
  <si>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</si>
  <si>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</si>
  <si>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</si>
  <si>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</si>
  <si>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</si>
  <si>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</si>
  <si>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</si>
  <si>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</si>
  <si>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</si>
  <si>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</si>
  <si>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</si>
  <si>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</si>
  <si>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</si>
  <si>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</si>
  <si>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</si>
  <si>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</si>
  <si>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</si>
  <si>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</si>
  <si>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</si>
  <si>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</si>
  <si>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</si>
  <si>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</si>
  <si>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</si>
  <si>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</si>
  <si>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</si>
  <si>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</si>
  <si>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</si>
  <si>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</si>
  <si>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</si>
  <si>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</si>
  <si>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</si>
  <si>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</si>
  <si>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</si>
  <si>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</si>
  <si>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</si>
  <si>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</si>
  <si>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</si>
  <si>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</si>
  <si>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</si>
  <si>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</si>
  <si>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</si>
  <si>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</si>
  <si>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</si>
  <si>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</si>
  <si>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</si>
  <si>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</si>
  <si>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</si>
  <si>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</si>
  <si>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</si>
  <si>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</si>
  <si>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</si>
  <si>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</si>
  <si>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</si>
  <si>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</si>
  <si>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</si>
  <si>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</si>
  <si>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</si>
  <si>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</si>
  <si>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</si>
  <si>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</si>
  <si>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</si>
  <si>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</si>
  <si>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</si>
  <si>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</si>
  <si>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</si>
  <si>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</si>
  <si>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</si>
  <si>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</si>
  <si>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</si>
  <si>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</si>
  <si>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</si>
  <si>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</si>
  <si>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</si>
  <si>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</si>
  <si>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</si>
  <si>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</si>
  <si>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</si>
  <si>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</si>
  <si>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</si>
  <si>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</si>
  <si>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</si>
  <si>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</si>
  <si>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</si>
  <si>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</si>
  <si>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</si>
  <si>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</si>
  <si>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</si>
  <si>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</si>
  <si>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</si>
  <si>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</si>
  <si>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</si>
  <si>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</si>
  <si>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</si>
  <si>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</si>
  <si>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</si>
  <si>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</si>
  <si>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</si>
  <si>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</si>
  <si>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</si>
  <si>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</si>
  <si>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</si>
  <si>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</si>
  <si>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</si>
  <si>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</si>
  <si>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</si>
  <si>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</si>
  <si>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</si>
  <si>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</si>
  <si>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</si>
  <si>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</si>
  <si>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</si>
  <si>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</si>
  <si>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</si>
  <si>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</si>
  <si>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</si>
  <si>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</si>
  <si>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</si>
  <si>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</si>
  <si>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</si>
  <si>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</si>
  <si>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</si>
  <si>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</si>
  <si>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</si>
  <si>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</si>
  <si>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</si>
  <si>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</si>
  <si>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</si>
  <si>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</si>
  <si>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</si>
  <si>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</si>
  <si>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</si>
  <si>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</si>
  <si>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</si>
  <si>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</si>
  <si>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</si>
  <si>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</si>
  <si>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</si>
  <si>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</si>
  <si>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</si>
  <si>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</si>
  <si>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</si>
  <si>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</si>
  <si>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</si>
  <si>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</si>
  <si>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</si>
  <si>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</si>
  <si>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</si>
  <si>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</si>
  <si>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</si>
  <si>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</si>
  <si>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</si>
  <si>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</si>
  <si>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</si>
  <si>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</si>
  <si>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</si>
  <si>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</si>
  <si>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</si>
  <si>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</si>
  <si>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</si>
  <si>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</si>
  <si>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</si>
  <si>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</si>
  <si>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</si>
  <si>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</si>
  <si>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</si>
  <si>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</si>
  <si>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</si>
  <si>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</si>
  <si>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</si>
  <si>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</si>
  <si>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</si>
  <si>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</si>
  <si>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</si>
  <si>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</si>
  <si>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</si>
  <si>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</si>
  <si>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</si>
  <si>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</si>
  <si>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</si>
  <si>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</si>
  <si>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</si>
  <si>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</si>
  <si>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</si>
  <si>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</si>
  <si>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</si>
  <si>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</si>
  <si>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</si>
  <si>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</si>
  <si>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</si>
  <si>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</si>
  <si>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</si>
  <si>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</si>
  <si>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</si>
  <si>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</si>
  <si>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</si>
  <si>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</si>
  <si>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</si>
  <si>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</si>
  <si>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</si>
  <si>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</si>
  <si>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</si>
  <si>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</si>
  <si>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</si>
  <si>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</si>
  <si>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</si>
  <si>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</si>
  <si>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</si>
  <si>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</si>
  <si>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</si>
  <si>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</si>
  <si>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</si>
  <si>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</si>
  <si>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</si>
  <si>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</si>
  <si>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</si>
  <si>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</si>
  <si>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</si>
  <si>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</si>
  <si>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</si>
  <si>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</si>
  <si>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</si>
  <si>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</si>
  <si>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</si>
  <si>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</si>
  <si>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</si>
  <si>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</si>
  <si>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</si>
  <si>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</si>
  <si>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</si>
  <si>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</si>
  <si>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</si>
  <si>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</si>
  <si>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</si>
  <si>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</si>
  <si>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</si>
  <si>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</si>
  <si>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</si>
  <si>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</si>
  <si>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</si>
  <si>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</si>
  <si>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</si>
  <si>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</si>
  <si>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</si>
  <si>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</si>
  <si>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</si>
  <si>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</si>
  <si>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</si>
  <si>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</si>
  <si>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</si>
  <si>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</si>
  <si>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</si>
  <si>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</si>
  <si>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</si>
  <si>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</si>
  <si>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</si>
  <si>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</si>
  <si>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</si>
  <si>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</si>
  <si>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</si>
  <si>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</si>
  <si>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</si>
  <si>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</si>
  <si>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</si>
  <si>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</si>
  <si>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</si>
  <si>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</si>
  <si>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</si>
  <si>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</si>
  <si>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</si>
  <si>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</si>
  <si>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</si>
  <si>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</si>
  <si>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</si>
  <si>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</si>
  <si>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</si>
  <si>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</si>
  <si>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</si>
  <si>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</si>
  <si>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</si>
  <si>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</si>
  <si>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</si>
  <si>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</si>
  <si>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</si>
  <si>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</si>
  <si>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</si>
  <si>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</si>
  <si>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</si>
  <si>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</si>
  <si>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</si>
  <si>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</si>
  <si>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</si>
  <si>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</si>
  <si>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</si>
  <si>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</si>
  <si>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</si>
  <si>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</si>
  <si>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</si>
  <si>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</si>
  <si>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</si>
  <si>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</si>
  <si>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</si>
  <si>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</si>
  <si>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</si>
  <si>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</si>
  <si>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</si>
  <si>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</si>
  <si>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</si>
  <si>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</si>
  <si>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</si>
  <si>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</si>
  <si>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</si>
  <si>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</si>
  <si>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</si>
  <si>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</si>
  <si>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</si>
  <si>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</si>
  <si>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</si>
  <si>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</si>
  <si>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</si>
  <si>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</si>
  <si>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</si>
  <si>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</si>
  <si>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</si>
  <si>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</si>
  <si>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</si>
  <si>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</si>
  <si>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</si>
  <si>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</si>
  <si>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</si>
  <si>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</si>
  <si>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</si>
  <si>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</si>
  <si>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</si>
  <si>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</si>
  <si>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</si>
  <si>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</si>
  <si>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</si>
  <si>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</si>
  <si>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</si>
  <si>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</si>
  <si>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</si>
  <si>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</si>
  <si>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</si>
  <si>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</si>
  <si>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</si>
  <si>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</si>
  <si>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</si>
  <si>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</si>
  <si>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</si>
  <si>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</si>
  <si>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</si>
  <si>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</si>
  <si>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</si>
  <si>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</si>
  <si>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</si>
  <si>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</si>
  <si>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</si>
  <si>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</si>
  <si>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</si>
  <si>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</si>
  <si>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</si>
  <si>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</si>
  <si>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</si>
  <si>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</si>
  <si>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</si>
  <si>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</si>
  <si>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</si>
  <si>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</si>
  <si>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</si>
  <si>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</si>
  <si>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</si>
  <si>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</si>
  <si>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</si>
  <si>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</si>
  <si>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</si>
  <si>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</si>
  <si>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</si>
  <si>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</si>
  <si>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</si>
  <si>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</si>
  <si>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</si>
  <si>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</si>
  <si>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</si>
  <si>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</si>
  <si>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</si>
  <si>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</si>
  <si>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</si>
  <si>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</si>
  <si>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</si>
  <si>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</si>
  <si>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</si>
  <si>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</si>
  <si>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</si>
  <si>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</si>
  <si>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</si>
  <si>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</si>
  <si>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</si>
  <si>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</si>
  <si>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</si>
  <si>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</si>
  <si>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</si>
  <si>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</si>
  <si>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</si>
  <si>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</si>
  <si>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</si>
  <si>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</si>
  <si>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</si>
  <si>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</si>
  <si>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</si>
  <si>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</si>
  <si>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</si>
  <si>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</si>
  <si>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</si>
  <si>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</si>
  <si>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</si>
  <si>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</si>
  <si>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</si>
  <si>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</si>
  <si>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</si>
  <si>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</si>
  <si>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</si>
  <si>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</si>
  <si>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</si>
  <si>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</si>
  <si>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</si>
  <si>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</si>
  <si>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</si>
  <si>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</si>
  <si>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</si>
  <si>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</si>
  <si>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</si>
  <si>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</si>
  <si>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</si>
  <si>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</si>
  <si>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</si>
  <si>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</si>
  <si>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</si>
  <si>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</si>
  <si>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</si>
  <si>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</si>
  <si>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</si>
  <si>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</si>
  <si>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</si>
  <si>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</si>
  <si>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</si>
  <si>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</si>
  <si>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</si>
  <si>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</si>
  <si>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</si>
  <si>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</si>
  <si>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</si>
  <si>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</si>
  <si>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</si>
  <si>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</si>
  <si>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</si>
  <si>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</si>
  <si>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</si>
  <si>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</si>
  <si>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</si>
  <si>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</si>
  <si>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</si>
  <si>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</si>
  <si>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</si>
  <si>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</si>
  <si>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</si>
  <si>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</si>
  <si>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</si>
  <si>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</si>
  <si>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</si>
  <si>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</si>
  <si>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</si>
  <si>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</si>
  <si>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</si>
  <si>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</si>
  <si>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</si>
  <si>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</si>
  <si>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</si>
  <si>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</si>
  <si>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</si>
  <si>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</si>
  <si>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</si>
  <si>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</si>
  <si>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</si>
  <si>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</si>
  <si>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</si>
  <si>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</si>
  <si>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</si>
  <si>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</si>
  <si>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</si>
  <si>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</si>
  <si>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</si>
  <si>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</si>
  <si>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</si>
  <si>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</si>
  <si>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</si>
  <si>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</si>
  <si>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</si>
  <si>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</si>
  <si>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</si>
  <si>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</si>
  <si>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</si>
  <si>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</si>
  <si>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</si>
  <si>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</si>
  <si>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</si>
  <si>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</si>
  <si>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</si>
  <si>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</si>
  <si>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</si>
  <si>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</si>
  <si>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</si>
  <si>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</si>
  <si>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</si>
  <si>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</si>
  <si>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</si>
  <si>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</si>
  <si>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</si>
  <si>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</si>
  <si>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</si>
  <si>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</si>
  <si>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</si>
  <si>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</si>
  <si>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</si>
  <si>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</si>
  <si>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</si>
  <si>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</si>
  <si>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</si>
  <si>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</si>
  <si>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</si>
  <si>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</si>
  <si>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</si>
  <si>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</si>
  <si>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</si>
  <si>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</si>
  <si>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</si>
  <si>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</si>
  <si>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</si>
  <si>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</si>
  <si>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</si>
  <si>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</si>
  <si>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</si>
  <si>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</si>
  <si>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</si>
  <si>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</si>
  <si>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</si>
  <si>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</si>
  <si>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</si>
  <si>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</si>
  <si>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</si>
  <si>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</si>
  <si>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</si>
  <si>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</si>
  <si>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</si>
  <si>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</si>
  <si>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</si>
  <si>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</si>
  <si>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</si>
  <si>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</si>
  <si>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</si>
  <si>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</si>
  <si>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</si>
  <si>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</si>
  <si>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</si>
  <si>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</si>
  <si>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</si>
  <si>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</si>
  <si>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</si>
  <si>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</si>
  <si>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</si>
  <si>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</si>
  <si>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</si>
  <si>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</si>
  <si>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</si>
  <si>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</si>
  <si>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</si>
  <si>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</si>
  <si>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</si>
  <si>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</si>
  <si>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</si>
  <si>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</si>
  <si>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</si>
  <si>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</si>
  <si>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</si>
  <si>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</si>
  <si>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</si>
  <si>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</si>
  <si>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</si>
  <si>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</si>
  <si>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</si>
  <si>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</si>
  <si>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</si>
  <si>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</si>
  <si>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</si>
  <si>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</si>
  <si>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</si>
  <si>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</si>
  <si>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</si>
  <si>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</si>
  <si>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</si>
  <si>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</si>
  <si>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</si>
  <si>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</si>
  <si>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</si>
  <si>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</si>
  <si>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</si>
  <si>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</si>
  <si>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</si>
  <si>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</si>
  <si>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</si>
  <si>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</si>
  <si>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</si>
  <si>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</si>
  <si>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</si>
  <si>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</si>
  <si>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</si>
  <si>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</si>
  <si>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</si>
  <si>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</si>
  <si>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</si>
  <si>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</si>
  <si>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</si>
  <si>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</si>
  <si>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</si>
  <si>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</si>
  <si>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</si>
  <si>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</si>
  <si>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</si>
  <si>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</si>
  <si>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</si>
  <si>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</si>
  <si>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</si>
  <si>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</si>
  <si>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</si>
  <si>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</si>
  <si>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</si>
  <si>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</si>
  <si>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</si>
  <si>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</si>
  <si>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</si>
  <si>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</si>
  <si>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</si>
  <si>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</si>
  <si>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</si>
  <si>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</si>
  <si>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</si>
  <si>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</si>
  <si>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</si>
  <si>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</si>
  <si>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</si>
  <si>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</si>
  <si>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</si>
  <si>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</si>
  <si>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</si>
  <si>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</si>
  <si>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</si>
  <si>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</si>
  <si>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</si>
  <si>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</si>
  <si>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</si>
  <si>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</si>
  <si>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</si>
  <si>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</si>
  <si>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</si>
  <si>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</si>
  <si>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</si>
  <si>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</si>
  <si>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</si>
  <si>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</si>
  <si>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</si>
  <si>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</si>
  <si>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</si>
  <si>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</si>
  <si>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</si>
  <si>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</si>
  <si>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</si>
  <si>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</si>
  <si>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</si>
  <si>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</si>
  <si>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</si>
  <si>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</si>
  <si>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</si>
  <si>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</si>
  <si>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</si>
  <si>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</si>
  <si>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</si>
  <si>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</si>
  <si>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</si>
  <si>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</si>
  <si>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</si>
  <si>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</si>
  <si>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</si>
  <si>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</si>
  <si>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</si>
  <si>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</si>
  <si>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</si>
  <si>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</si>
  <si>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</si>
  <si>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</si>
  <si>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</si>
  <si>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</si>
  <si>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</si>
  <si>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</si>
  <si>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</si>
  <si>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</si>
  <si>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</si>
  <si>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</si>
  <si>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</si>
  <si>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</si>
  <si>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</si>
  <si>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</si>
  <si>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</si>
  <si>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</si>
  <si>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</si>
  <si>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</si>
  <si>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</si>
  <si>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</si>
  <si>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</si>
  <si>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</si>
  <si>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</si>
  <si>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</si>
  <si>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</si>
  <si>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</si>
  <si>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</si>
  <si>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</si>
  <si>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</si>
  <si>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</si>
  <si>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</si>
  <si>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</si>
  <si>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</si>
  <si>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</si>
  <si>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</si>
  <si>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</si>
  <si>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</si>
  <si>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</si>
  <si>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</si>
  <si>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</si>
  <si>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</si>
  <si>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</si>
  <si>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</si>
  <si>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</si>
  <si>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</si>
  <si>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</si>
  <si>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</si>
  <si>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</si>
  <si>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</si>
  <si>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</si>
  <si>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</si>
  <si>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</si>
  <si>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</si>
  <si>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</si>
  <si>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</si>
  <si>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</si>
  <si>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</si>
  <si>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</si>
  <si>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</si>
  <si>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</si>
  <si>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</si>
  <si>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</si>
  <si>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</si>
  <si>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</si>
  <si>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</si>
  <si>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</si>
  <si>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</si>
  <si>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</si>
  <si>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</si>
  <si>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</si>
  <si>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</si>
  <si>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</si>
  <si>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</si>
  <si>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</si>
  <si>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</si>
  <si>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</si>
  <si>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</si>
  <si>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</si>
  <si>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</si>
  <si>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</si>
  <si>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</si>
  <si>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</si>
  <si>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</si>
  <si>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</si>
  <si>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</si>
  <si>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</si>
  <si>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</si>
  <si>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</si>
  <si>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</si>
  <si>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</si>
  <si>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</si>
  <si>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</si>
  <si>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</si>
  <si>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</si>
  <si>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</si>
  <si>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</si>
  <si>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</si>
  <si>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</si>
  <si>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</si>
  <si>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</si>
  <si>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</si>
  <si>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</si>
  <si>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</si>
  <si>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</si>
  <si>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</si>
  <si>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</si>
  <si>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</si>
  <si>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</si>
  <si>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</si>
  <si>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</si>
  <si>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</si>
  <si>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</si>
  <si>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</si>
  <si>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</si>
  <si>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</si>
  <si>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</si>
  <si>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</si>
  <si>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</si>
  <si>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</si>
  <si>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</si>
  <si>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</si>
  <si>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</si>
  <si>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</si>
  <si>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</si>
  <si>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</si>
  <si>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</si>
  <si>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</si>
  <si>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</si>
  <si>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</si>
  <si>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</si>
  <si>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</si>
  <si>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</si>
  <si>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</si>
  <si>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</si>
  <si>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</si>
  <si>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</si>
  <si>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</si>
  <si>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</si>
  <si>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</si>
  <si>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</si>
  <si>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</si>
  <si>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</si>
  <si>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</si>
  <si>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</si>
  <si>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</si>
  <si>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</si>
  <si>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</si>
  <si>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</si>
  <si>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</si>
  <si>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</si>
  <si>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</si>
  <si>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</si>
  <si>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</si>
  <si>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</si>
  <si>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</si>
  <si>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</si>
  <si>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</si>
  <si>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</si>
  <si>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</si>
  <si>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</si>
  <si>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</si>
  <si>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</si>
  <si>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</si>
  <si>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</si>
  <si>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</si>
  <si>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</si>
  <si>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</si>
  <si>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</si>
  <si>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</si>
  <si>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</si>
  <si>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</si>
  <si>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</si>
  <si>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</si>
  <si>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</si>
  <si>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</si>
  <si>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</si>
  <si>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</si>
  <si>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</si>
  <si>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</si>
  <si>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</si>
  <si>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</si>
  <si>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</si>
  <si>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</si>
  <si>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</si>
  <si>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</si>
  <si>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</si>
  <si>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</si>
  <si>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</si>
  <si>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</si>
  <si>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</si>
  <si>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</si>
  <si>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</si>
  <si>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</si>
  <si>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</si>
  <si>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</si>
  <si>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</si>
  <si>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</si>
  <si>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</si>
  <si>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</si>
  <si>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</si>
  <si>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</si>
  <si>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</si>
  <si>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</si>
  <si>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</si>
  <si>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</si>
  <si>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</si>
  <si>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</si>
  <si>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</si>
  <si>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</si>
  <si>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</si>
  <si>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</si>
  <si>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</si>
  <si>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</si>
  <si>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</si>
  <si>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</si>
  <si>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</si>
  <si>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</si>
  <si>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</si>
  <si>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</si>
  <si>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</si>
  <si>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</si>
  <si>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</si>
  <si>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</si>
  <si>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</si>
  <si>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</si>
  <si>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</si>
  <si>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</si>
  <si>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</si>
  <si>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</si>
  <si>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</si>
  <si>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</si>
  <si>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</si>
  <si>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</si>
  <si>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</si>
  <si>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</si>
  <si>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</si>
  <si>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</si>
  <si>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</si>
  <si>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</si>
  <si>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</si>
  <si>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</si>
  <si>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</si>
  <si>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</si>
  <si>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</si>
  <si>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</si>
  <si>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</si>
  <si>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</si>
  <si>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</si>
  <si>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</si>
  <si>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</si>
  <si>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</si>
  <si>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</si>
  <si>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</si>
  <si>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</si>
  <si>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</si>
  <si>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</si>
  <si>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</si>
  <si>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</si>
  <si>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</si>
  <si>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</si>
  <si>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</si>
  <si>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</si>
  <si>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</si>
  <si>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</si>
  <si>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</si>
  <si>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</si>
  <si>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</si>
  <si>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</si>
  <si>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</si>
  <si>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</si>
  <si>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</si>
  <si>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</si>
  <si>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</si>
  <si>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</si>
  <si>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</si>
  <si>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</si>
  <si>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</si>
  <si>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</si>
  <si>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</si>
  <si>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</si>
  <si>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</si>
  <si>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</si>
  <si>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</si>
  <si>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</si>
  <si>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</si>
  <si>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</si>
  <si>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</si>
  <si>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</si>
  <si>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</si>
  <si>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</si>
  <si>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</si>
  <si>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</si>
  <si>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</si>
  <si>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</si>
  <si>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</si>
  <si>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</si>
  <si>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</si>
  <si>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</si>
  <si>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</si>
  <si>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</si>
  <si>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</si>
  <si>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</si>
  <si>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</si>
  <si>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</si>
  <si>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</si>
  <si>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</si>
  <si>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</si>
  <si>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</si>
  <si>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</si>
  <si>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</si>
  <si>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</si>
  <si>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</si>
  <si>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</si>
  <si>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</si>
  <si>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</si>
  <si>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</si>
  <si>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</si>
  <si>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</si>
  <si>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</si>
  <si>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</si>
  <si>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</si>
  <si>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</si>
  <si>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</si>
  <si>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</si>
  <si>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</si>
  <si>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</si>
  <si>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</si>
  <si>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</si>
  <si>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</si>
  <si>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</si>
  <si>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</si>
  <si>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</si>
  <si>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</si>
  <si>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</si>
  <si>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</si>
  <si>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</si>
  <si>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</si>
  <si>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</si>
  <si>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</si>
  <si>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</si>
  <si>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</si>
  <si>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</si>
  <si>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</si>
  <si>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</si>
  <si>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</si>
  <si>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</si>
  <si>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</si>
  <si>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</si>
  <si>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</si>
  <si>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</si>
  <si>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</si>
  <si>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</si>
  <si>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</si>
  <si>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</si>
  <si>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</si>
  <si>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</si>
  <si>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</si>
  <si>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</si>
  <si>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</si>
  <si>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</si>
  <si>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</si>
  <si>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</si>
  <si>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</si>
  <si>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</si>
  <si>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</si>
  <si>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</si>
  <si>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</si>
  <si>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</si>
  <si>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</si>
  <si>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</si>
  <si>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</si>
  <si>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</si>
  <si>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</si>
  <si>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</si>
  <si>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</si>
  <si>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</si>
  <si>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</si>
  <si>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</si>
  <si>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</si>
  <si>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</si>
  <si>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</si>
  <si>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</si>
  <si>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</si>
  <si>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</si>
  <si>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</si>
  <si>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</si>
  <si>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</si>
  <si>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</si>
  <si>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</si>
  <si>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</si>
  <si>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</si>
  <si>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</si>
  <si>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</si>
  <si>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</si>
  <si>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</si>
  <si>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</si>
  <si>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</si>
  <si>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</si>
  <si>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</si>
  <si>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</si>
  <si>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</si>
  <si>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</si>
  <si>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</si>
  <si>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</si>
  <si>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</si>
  <si>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</si>
  <si>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</si>
  <si>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</si>
  <si>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</si>
  <si>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</si>
  <si>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</si>
  <si>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</si>
  <si>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</si>
  <si>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</si>
  <si>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</si>
  <si>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</si>
  <si>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</si>
  <si>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</si>
  <si>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</si>
  <si>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</si>
  <si>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</si>
  <si>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</si>
  <si>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</si>
  <si>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</si>
  <si>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</si>
  <si>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</si>
  <si>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</si>
  <si>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</si>
  <si>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</si>
  <si>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</si>
  <si>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</si>
  <si>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</si>
  <si>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</si>
  <si>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</si>
  <si>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</si>
  <si>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</si>
  <si>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</si>
  <si>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</si>
  <si>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</si>
  <si>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</si>
  <si>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</si>
  <si>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</si>
  <si>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</si>
  <si>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</si>
  <si>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</si>
  <si>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</si>
  <si>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</si>
  <si>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</si>
  <si>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</si>
  <si>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</si>
  <si>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</si>
  <si>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</si>
  <si>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</si>
  <si>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</si>
  <si>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</si>
  <si>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</si>
  <si>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</si>
  <si>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</si>
  <si>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</si>
  <si>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</si>
  <si>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</si>
  <si>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</si>
  <si>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</si>
  <si>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</si>
  <si>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</si>
  <si>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</si>
  <si>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</si>
  <si>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</si>
  <si>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</si>
  <si>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</si>
  <si>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</si>
  <si>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</si>
  <si>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</si>
  <si>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</si>
  <si>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</si>
  <si>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</si>
  <si>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</si>
  <si>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</si>
  <si>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</si>
  <si>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</si>
  <si>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</si>
  <si>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</si>
  <si>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</si>
  <si>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</si>
  <si>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</si>
  <si>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</si>
  <si>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</si>
  <si>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</si>
  <si>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</si>
  <si>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</si>
  <si>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</si>
  <si>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</si>
  <si>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</si>
  <si>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</si>
  <si>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</si>
  <si>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</si>
  <si>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</si>
  <si>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</si>
  <si>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</si>
  <si>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</si>
  <si>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</si>
  <si>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</si>
  <si>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</si>
  <si>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</si>
  <si>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</si>
  <si>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</si>
  <si>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</si>
  <si>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</si>
  <si>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</si>
  <si>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</si>
  <si>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</si>
  <si>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</si>
  <si>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</si>
  <si>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</si>
  <si>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</si>
  <si>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</si>
  <si>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</si>
  <si>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</si>
  <si>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</si>
  <si>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</si>
  <si>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</si>
  <si>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</si>
  <si>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</si>
  <si>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</si>
  <si>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</si>
  <si>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</si>
  <si>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</si>
  <si>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</si>
  <si>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</si>
  <si>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</si>
  <si>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</si>
  <si>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</si>
  <si>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</si>
  <si>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</si>
  <si>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</si>
  <si>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</si>
  <si>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</si>
  <si>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</si>
  <si>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</si>
  <si>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</si>
  <si>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</si>
  <si>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</si>
  <si>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</si>
  <si>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</si>
  <si>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</si>
  <si>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</si>
  <si>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</si>
  <si>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</si>
  <si>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</si>
  <si>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</si>
  <si>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</si>
  <si>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</si>
  <si>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</si>
  <si>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</si>
  <si>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</si>
  <si>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</si>
  <si>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</si>
  <si>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</si>
  <si>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</si>
  <si>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</si>
  <si>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</si>
  <si>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</si>
  <si>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</si>
  <si>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</si>
  <si>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</si>
  <si>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</si>
  <si>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</si>
  <si>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</si>
  <si>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</si>
  <si>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</si>
  <si>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</si>
  <si>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</si>
  <si>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</si>
  <si>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</si>
  <si>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</si>
  <si>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</si>
  <si>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</si>
  <si>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</si>
  <si>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</si>
  <si>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</si>
  <si>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</si>
  <si>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</si>
  <si>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</si>
  <si>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</si>
  <si>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</si>
  <si>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</si>
  <si>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</si>
  <si>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</si>
  <si>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</si>
  <si>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</si>
  <si>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</si>
  <si>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</si>
  <si>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</si>
  <si>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</si>
  <si>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</si>
  <si>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</si>
  <si>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</si>
  <si>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</si>
  <si>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</si>
  <si>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</si>
  <si>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</si>
  <si>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</si>
  <si>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</si>
  <si>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</si>
  <si>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</si>
  <si>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</si>
  <si>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</si>
  <si>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</si>
  <si>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</si>
  <si>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</si>
  <si>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</si>
  <si>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</si>
  <si>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</si>
  <si>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</si>
  <si>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</si>
  <si>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</si>
  <si>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</si>
  <si>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</si>
  <si>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</si>
  <si>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</si>
  <si>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</si>
  <si>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</si>
  <si>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</si>
  <si>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</si>
  <si>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</si>
  <si>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</si>
  <si>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</si>
  <si>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</si>
  <si>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</si>
  <si>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</si>
  <si>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</si>
  <si>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</si>
  <si>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</si>
  <si>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</si>
  <si>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</si>
  <si>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</si>
  <si>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</si>
  <si>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</si>
  <si>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</si>
  <si>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</si>
  <si>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</si>
  <si>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</si>
  <si>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</si>
  <si>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</si>
  <si>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</si>
  <si>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</si>
  <si>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</si>
  <si>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</si>
  <si>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</si>
  <si>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</si>
  <si>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</si>
  <si>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</si>
  <si>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</si>
  <si>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</si>
  <si>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</si>
  <si>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</si>
  <si>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</si>
  <si>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</si>
  <si>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</si>
  <si>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</si>
  <si>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</si>
  <si>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</si>
  <si>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</si>
  <si>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</si>
  <si>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</si>
  <si>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</si>
  <si>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</si>
  <si>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</si>
  <si>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</si>
  <si>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</si>
  <si>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</si>
  <si>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</si>
  <si>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</si>
  <si>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</si>
  <si>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</si>
  <si>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</si>
  <si>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</si>
  <si>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</si>
  <si>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</si>
  <si>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</si>
  <si>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</si>
  <si>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</si>
  <si>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</si>
  <si>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</si>
  <si>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</si>
  <si>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</si>
  <si>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</si>
  <si>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</si>
  <si>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</si>
  <si>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</si>
  <si>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</si>
  <si>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</si>
  <si>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</si>
  <si>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</si>
  <si>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</si>
  <si>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</si>
  <si>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</si>
  <si>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</si>
  <si>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</si>
  <si>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</si>
  <si>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</si>
  <si>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</si>
  <si>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</si>
  <si>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</si>
  <si>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</si>
  <si>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</si>
  <si>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</si>
  <si>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</si>
  <si>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</si>
  <si>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</si>
  <si>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</si>
  <si>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</si>
  <si>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</si>
  <si>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</si>
  <si>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</si>
  <si>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</si>
  <si>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</si>
  <si>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</si>
  <si>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</si>
  <si>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</si>
  <si>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</si>
  <si>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</si>
  <si>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</si>
  <si>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</si>
  <si>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</si>
  <si>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</si>
  <si>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</si>
  <si>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</si>
  <si>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</si>
  <si>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</si>
  <si>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</si>
  <si>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</si>
  <si>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</si>
  <si>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</si>
  <si>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</si>
  <si>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</si>
  <si>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</si>
  <si>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</si>
  <si>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</si>
  <si>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</si>
  <si>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</si>
  <si>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</si>
  <si>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</si>
  <si>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</si>
  <si>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</si>
  <si>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</si>
  <si>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</si>
  <si>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</si>
  <si>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</si>
  <si>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</si>
  <si>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</si>
  <si>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</si>
  <si>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</si>
  <si>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</si>
  <si>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</si>
  <si>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</si>
  <si>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</si>
  <si>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</si>
  <si>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</si>
  <si>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</si>
  <si>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</si>
  <si>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</si>
  <si>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</si>
  <si>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</si>
  <si>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</si>
  <si>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</si>
  <si>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</si>
  <si>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</si>
  <si>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</si>
  <si>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</si>
  <si>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</si>
  <si>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</si>
  <si>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</si>
  <si>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</si>
  <si>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</si>
  <si>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</si>
  <si>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</si>
  <si>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</si>
  <si>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</si>
  <si>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</si>
  <si>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</si>
  <si>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</si>
  <si>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</si>
  <si>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</si>
  <si>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</si>
  <si>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</si>
  <si>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</si>
  <si>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</si>
  <si>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</si>
  <si>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</si>
  <si>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</si>
  <si>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</si>
  <si>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</si>
  <si>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</si>
  <si>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</si>
  <si>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</si>
  <si>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</si>
  <si>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</si>
  <si>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</si>
  <si>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</si>
  <si>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</si>
  <si>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</si>
  <si>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</si>
  <si>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</si>
  <si>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</si>
  <si>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</si>
  <si>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</si>
  <si>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</si>
  <si>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</si>
  <si>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</si>
  <si>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</si>
  <si>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</si>
  <si>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</si>
  <si>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</si>
  <si>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</si>
  <si>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</si>
  <si>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</si>
  <si>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</si>
  <si>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</si>
  <si>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</si>
  <si>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</si>
  <si>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</si>
  <si>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</si>
  <si>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</si>
  <si>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</si>
  <si>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</si>
  <si>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</si>
  <si>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</si>
  <si>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</si>
  <si>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</si>
  <si>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</si>
  <si>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</si>
  <si>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</si>
  <si>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</si>
  <si>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</si>
  <si>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</si>
  <si>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</si>
  <si>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</si>
  <si>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</si>
  <si>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</si>
  <si>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</si>
  <si>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</si>
  <si>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</si>
  <si>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</si>
  <si>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</si>
  <si>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</si>
  <si>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</si>
  <si>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</si>
  <si>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</si>
  <si>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</si>
  <si>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</si>
  <si>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</si>
  <si>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</si>
  <si>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</si>
  <si>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</si>
  <si>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</si>
  <si>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</si>
  <si>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</si>
  <si>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</si>
  <si>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</si>
  <si>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</si>
  <si>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</si>
  <si>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</si>
  <si>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</si>
  <si>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</si>
  <si>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</si>
  <si>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</si>
  <si>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</si>
  <si>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</si>
  <si>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</si>
  <si>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</si>
  <si>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</si>
  <si>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</si>
  <si>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</si>
  <si>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</si>
  <si>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</si>
  <si>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</si>
  <si>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</si>
  <si>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</si>
  <si>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</si>
  <si>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</si>
  <si>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</si>
  <si>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</si>
  <si>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</si>
  <si>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</si>
  <si>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</si>
  <si>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</si>
  <si>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</si>
  <si>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</si>
  <si>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</si>
  <si>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</si>
  <si>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</si>
  <si>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</si>
  <si>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</si>
  <si>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</si>
  <si>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</si>
  <si>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</si>
  <si>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</si>
  <si>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</si>
  <si>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</si>
  <si>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</si>
  <si>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</si>
  <si>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</si>
  <si>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</si>
  <si>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</si>
  <si>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</si>
  <si>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</si>
  <si>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</si>
  <si>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</si>
  <si>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</si>
  <si>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</si>
  <si>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</si>
  <si>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</si>
  <si>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</si>
  <si>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</si>
  <si>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</si>
  <si>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</si>
  <si>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</si>
  <si>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</si>
  <si>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</si>
  <si>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</si>
  <si>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</si>
  <si>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</si>
  <si>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</si>
  <si>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</si>
  <si>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</si>
  <si>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</si>
  <si>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</si>
  <si>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</si>
  <si>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</si>
  <si>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</si>
  <si>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</si>
  <si>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</si>
  <si>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</si>
  <si>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</si>
  <si>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</si>
  <si>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</si>
  <si>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</si>
  <si>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</si>
  <si>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</si>
  <si>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</si>
  <si>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</si>
  <si>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</si>
  <si>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</si>
  <si>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</si>
  <si>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</si>
  <si>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</si>
  <si>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</si>
  <si>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</si>
  <si>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</si>
  <si>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</si>
  <si>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</si>
  <si>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</si>
  <si>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</si>
  <si>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</si>
  <si>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</si>
  <si>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</si>
  <si>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</si>
  <si>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</si>
  <si>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</si>
  <si>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</si>
  <si>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</si>
  <si>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</si>
  <si>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</si>
  <si>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</si>
  <si>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</si>
  <si>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</si>
  <si>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</si>
  <si>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</si>
  <si>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</si>
  <si>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</si>
  <si>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</si>
  <si>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</si>
  <si>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</si>
  <si>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</si>
  <si>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</si>
  <si>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</si>
  <si>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</si>
  <si>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</si>
  <si>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</si>
  <si>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</si>
  <si>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</si>
  <si>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</si>
  <si>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</si>
  <si>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</si>
  <si>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</si>
  <si>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</si>
  <si>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</si>
  <si>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</si>
  <si>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</si>
  <si>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</si>
  <si>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</si>
  <si>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</si>
  <si>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</si>
  <si>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</si>
  <si>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</si>
  <si>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</si>
  <si>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</si>
  <si>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</si>
  <si>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</si>
  <si>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</si>
  <si>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</si>
  <si>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</si>
  <si>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</si>
  <si>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</si>
  <si>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</si>
  <si>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</si>
  <si>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</si>
  <si>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</si>
  <si>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</si>
  <si>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</si>
  <si>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</si>
  <si>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</si>
  <si>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</si>
  <si>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</si>
  <si>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</si>
  <si>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</si>
  <si>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</si>
  <si>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</si>
  <si>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</si>
  <si>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</si>
  <si>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</si>
  <si>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</si>
  <si>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</si>
  <si>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</si>
  <si>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</si>
  <si>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</si>
  <si>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</si>
  <si>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</si>
  <si>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</si>
  <si>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</si>
  <si>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</si>
  <si>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</si>
  <si>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</si>
  <si>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</si>
  <si>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</si>
  <si>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</si>
  <si>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</si>
  <si>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</si>
  <si>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</si>
  <si>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</si>
  <si>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</si>
  <si>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</si>
  <si>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</si>
  <si>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</si>
  <si>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</si>
  <si>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</si>
  <si>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</si>
  <si>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</si>
  <si>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</si>
  <si>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</si>
  <si>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</si>
  <si>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</si>
  <si>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</si>
  <si>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</si>
  <si>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</si>
  <si>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</si>
  <si>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</si>
  <si>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</si>
  <si>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</si>
  <si>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</si>
  <si>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</si>
  <si>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</si>
  <si>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</si>
  <si>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</si>
  <si>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</si>
  <si>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</si>
  <si>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</si>
  <si>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</si>
  <si>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</si>
  <si>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</si>
  <si>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</si>
  <si>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</si>
  <si>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</si>
  <si>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</si>
  <si>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</si>
  <si>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</si>
  <si>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</si>
  <si>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</si>
  <si>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</si>
  <si>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</si>
  <si>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</si>
  <si>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</si>
  <si>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</si>
  <si>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</si>
  <si>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</si>
  <si>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</si>
  <si>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</si>
  <si>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</si>
  <si>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</si>
  <si>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</si>
  <si>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</si>
  <si>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</si>
  <si>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</si>
  <si>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</si>
  <si>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</si>
  <si>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</si>
  <si>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</si>
  <si>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</si>
  <si>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</si>
  <si>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</si>
  <si>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</si>
  <si>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</si>
  <si>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</si>
  <si>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</si>
  <si>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</si>
  <si>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</si>
  <si>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</si>
  <si>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</si>
  <si>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</si>
  <si>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</si>
  <si>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</si>
  <si>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</si>
  <si>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</si>
  <si>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</si>
  <si>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</si>
  <si>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</si>
  <si>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</si>
  <si>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</si>
  <si>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</si>
  <si>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</si>
  <si>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</si>
  <si>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</si>
  <si>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</si>
  <si>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</si>
  <si>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</si>
  <si>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</si>
  <si>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</si>
  <si>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</si>
  <si>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</si>
  <si>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</si>
  <si>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</si>
  <si>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</si>
  <si>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</si>
  <si>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</si>
  <si>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</si>
  <si>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</si>
  <si>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</si>
  <si>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</si>
  <si>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</si>
  <si>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</si>
  <si>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</si>
  <si>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</si>
  <si>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</si>
  <si>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</si>
  <si>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</si>
  <si>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</si>
  <si>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</si>
  <si>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</si>
  <si>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</si>
  <si>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</si>
  <si>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</si>
  <si>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</si>
  <si>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</si>
  <si>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</si>
  <si>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</si>
  <si>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</si>
  <si>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</si>
  <si>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</si>
  <si>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</si>
  <si>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</si>
  <si>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</si>
  <si>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</si>
  <si>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</si>
  <si>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</si>
  <si>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</si>
  <si>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</si>
  <si>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</si>
  <si>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</si>
  <si>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</si>
  <si>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</si>
  <si>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</si>
  <si>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</si>
  <si>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</si>
  <si>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</si>
  <si>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</si>
  <si>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</si>
  <si>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</si>
  <si>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</si>
  <si>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</si>
  <si>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</si>
  <si>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</si>
  <si>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</si>
  <si>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</si>
  <si>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</si>
  <si>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</si>
  <si>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</si>
  <si>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</si>
  <si>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</si>
  <si>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</si>
  <si>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</si>
  <si>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</si>
  <si>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</si>
  <si>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</si>
  <si>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</si>
  <si>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</si>
  <si>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</si>
  <si>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</si>
  <si>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</si>
  <si>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</si>
  <si>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</si>
  <si>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</si>
  <si>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</si>
  <si>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</si>
  <si>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</si>
  <si>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</si>
  <si>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</si>
  <si>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</si>
  <si>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</si>
  <si>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</si>
  <si>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</si>
  <si>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</si>
  <si>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</si>
  <si>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</si>
  <si>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</si>
  <si>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</si>
  <si>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</si>
  <si>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</si>
  <si>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</si>
  <si>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</si>
  <si>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</si>
  <si>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</si>
  <si>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</si>
  <si>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</si>
  <si>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</si>
  <si>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</si>
  <si>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</si>
  <si>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</si>
  <si>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</si>
  <si>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</si>
  <si>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</si>
  <si>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</si>
  <si>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</si>
  <si>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</si>
  <si>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</si>
  <si>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</si>
  <si>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</si>
  <si>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</si>
  <si>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</si>
  <si>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</si>
  <si>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</si>
  <si>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</si>
  <si>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</si>
  <si>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</si>
  <si>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</si>
  <si>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</si>
  <si>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</si>
  <si>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</si>
  <si>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</si>
  <si>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</si>
  <si>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</si>
  <si>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</si>
  <si>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</si>
  <si>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</si>
  <si>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</si>
  <si>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</si>
  <si>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</si>
  <si>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</si>
  <si>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</si>
  <si>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</si>
  <si>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</si>
  <si>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</si>
  <si>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</si>
  <si>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</si>
  <si>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</si>
  <si>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</si>
  <si>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</si>
  <si>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</si>
  <si>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</si>
  <si>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</si>
  <si>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</si>
  <si>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</si>
  <si>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</si>
  <si>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</si>
  <si>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</si>
  <si>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</si>
  <si>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</si>
  <si>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</si>
  <si>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</si>
  <si>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</si>
  <si>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</si>
  <si>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</si>
  <si>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</si>
  <si>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</si>
  <si>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</si>
  <si>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</si>
  <si>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</si>
  <si>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</si>
  <si>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</si>
  <si>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</si>
  <si>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</si>
  <si>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</si>
  <si>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</si>
  <si>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</si>
  <si>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</si>
  <si>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</si>
  <si>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</si>
  <si>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</si>
  <si>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</si>
  <si>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</si>
  <si>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</si>
  <si>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</si>
  <si>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</si>
  <si>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</si>
  <si>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</si>
  <si>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</si>
  <si>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</si>
  <si>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</si>
  <si>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</si>
  <si>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</si>
  <si>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</si>
  <si>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</si>
  <si>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</si>
  <si>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</si>
  <si>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</si>
  <si>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</si>
  <si>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</si>
  <si>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</si>
  <si>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</si>
  <si>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</si>
  <si>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</si>
  <si>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</si>
  <si>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</si>
  <si>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</si>
  <si>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</si>
  <si>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</si>
  <si>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</si>
  <si>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</si>
  <si>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</si>
  <si>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</si>
  <si>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</si>
  <si>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</si>
  <si>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</si>
  <si>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</si>
  <si>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</si>
  <si>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</si>
  <si>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</si>
  <si>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</si>
  <si>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</si>
  <si>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</si>
  <si>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</si>
  <si>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</si>
  <si>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</si>
  <si>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</si>
  <si>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</si>
  <si>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</si>
  <si>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</si>
  <si>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</si>
  <si>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</si>
  <si>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</si>
  <si>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</si>
  <si>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</si>
  <si>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</si>
  <si>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</si>
  <si>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</si>
  <si>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</si>
  <si>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</si>
  <si>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</si>
  <si>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</si>
  <si>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</si>
  <si>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</si>
  <si>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</si>
  <si>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</si>
  <si>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</si>
  <si>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</si>
  <si>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</si>
  <si>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</si>
  <si>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</si>
  <si>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</si>
  <si>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</si>
  <si>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</si>
  <si>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</si>
  <si>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</si>
  <si>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</si>
  <si>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</si>
  <si>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</si>
  <si>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</si>
  <si>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</si>
  <si>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</si>
  <si>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</si>
  <si>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</si>
  <si>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</si>
  <si>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</si>
  <si>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</si>
  <si>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</si>
  <si>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</si>
  <si>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</si>
  <si>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</si>
  <si>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</si>
  <si>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</si>
  <si>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</si>
  <si>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</si>
  <si>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</si>
  <si>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</si>
  <si>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</si>
  <si>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</si>
  <si>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</si>
  <si>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</si>
  <si>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</si>
  <si>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</si>
  <si>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</si>
  <si>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</si>
  <si>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</si>
  <si>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</si>
  <si>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</si>
  <si>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</si>
  <si>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</si>
  <si>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</si>
  <si>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</si>
  <si>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</si>
  <si>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</si>
  <si>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</si>
  <si>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</si>
  <si>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</si>
  <si>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</si>
  <si>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</si>
  <si>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</si>
  <si>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</si>
  <si>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</si>
  <si>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</si>
  <si>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</si>
  <si>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</si>
  <si>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</si>
  <si>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</si>
  <si>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</si>
  <si>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</si>
  <si>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</si>
  <si>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</si>
  <si>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</si>
  <si>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</si>
  <si>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</si>
  <si>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</si>
  <si>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</si>
  <si>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</si>
  <si>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</si>
  <si>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</si>
  <si>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</si>
  <si>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</si>
  <si>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</si>
  <si>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</si>
  <si>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</si>
  <si>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</si>
  <si>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</si>
  <si>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</si>
  <si>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</si>
  <si>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</si>
  <si>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</si>
  <si>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</si>
  <si>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</si>
  <si>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</si>
  <si>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</si>
  <si>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</si>
  <si>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</si>
  <si>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</si>
  <si>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</si>
  <si>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</si>
  <si>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</si>
  <si>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</si>
  <si>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</si>
  <si>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</si>
  <si>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</si>
  <si>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</si>
  <si>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</si>
  <si>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</si>
  <si>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</si>
  <si>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</si>
  <si>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</si>
  <si>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</si>
  <si>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</si>
  <si>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</si>
  <si>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</si>
  <si>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</si>
  <si>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</si>
  <si>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</si>
  <si>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</si>
  <si>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</si>
  <si>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</si>
  <si>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</si>
  <si>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</si>
  <si>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</si>
  <si>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</si>
  <si>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</si>
  <si>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</si>
  <si>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</si>
  <si>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</si>
  <si>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</si>
  <si>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</si>
  <si>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</si>
  <si>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</si>
  <si>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</si>
  <si>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</si>
  <si>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</si>
  <si>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</si>
  <si>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</si>
  <si>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</si>
  <si>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</si>
  <si>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</si>
  <si>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</si>
  <si>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</si>
  <si>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</si>
  <si>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</si>
  <si>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</si>
  <si>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</si>
  <si>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</si>
  <si>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</si>
  <si>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</si>
  <si>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</si>
  <si>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</si>
  <si>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</si>
  <si>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</si>
  <si>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</si>
  <si>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</si>
  <si>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</si>
  <si>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</si>
  <si>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</si>
  <si>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</si>
  <si>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</si>
  <si>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</si>
  <si>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</si>
  <si>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</si>
  <si>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</si>
  <si>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</si>
  <si>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</si>
  <si>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</si>
  <si>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</si>
  <si>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</si>
  <si>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</si>
  <si>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</si>
  <si>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</si>
  <si>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</si>
  <si>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</si>
  <si>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</si>
  <si>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</si>
  <si>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</si>
  <si>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</si>
  <si>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</si>
  <si>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</si>
  <si>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</si>
  <si>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</si>
  <si>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</si>
  <si>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</si>
  <si>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</si>
  <si>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</si>
  <si>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</si>
  <si>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</si>
  <si>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</si>
  <si>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</si>
  <si>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</si>
  <si>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</si>
  <si>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</si>
  <si>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</si>
  <si>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</si>
  <si>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</si>
  <si>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</si>
  <si>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</si>
  <si>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</si>
  <si>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</si>
  <si>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</si>
  <si>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</si>
  <si>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</si>
  <si>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</si>
  <si>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</si>
  <si>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</si>
  <si>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</si>
  <si>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</si>
  <si>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</si>
  <si>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</si>
  <si>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</si>
  <si>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</si>
  <si>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</si>
  <si>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</si>
  <si>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</si>
  <si>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</si>
  <si>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</si>
  <si>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</si>
  <si>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</si>
  <si>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</si>
  <si>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</si>
  <si>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</si>
  <si>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</si>
  <si>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</si>
  <si>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</si>
  <si>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</si>
  <si>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</si>
  <si>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</si>
  <si>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</si>
  <si>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</si>
  <si>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</si>
  <si>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</si>
  <si>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</si>
  <si>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</si>
  <si>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</si>
  <si>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</si>
  <si>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</si>
  <si>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</si>
  <si>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</si>
  <si>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</si>
  <si>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</si>
  <si>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</si>
  <si>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</si>
  <si>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</si>
  <si>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</si>
  <si>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</si>
  <si>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</si>
  <si>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</si>
  <si>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</si>
  <si>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</si>
  <si>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</si>
  <si>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</si>
  <si>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</si>
  <si>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</si>
  <si>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</si>
  <si>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</si>
  <si>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</si>
  <si>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</si>
  <si>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</si>
  <si>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</si>
  <si>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</si>
  <si>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</si>
  <si>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</si>
  <si>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</si>
  <si>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</si>
  <si>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</si>
  <si>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</si>
  <si>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</si>
  <si>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</si>
  <si>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</si>
  <si>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</si>
  <si>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</si>
  <si>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</si>
  <si>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</si>
  <si>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</si>
  <si>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</si>
  <si>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</si>
  <si>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</si>
  <si>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</si>
  <si>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</si>
  <si>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</si>
  <si>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</si>
  <si>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</si>
  <si>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</si>
  <si>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</si>
  <si>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</si>
  <si>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</si>
  <si>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</si>
  <si>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</si>
  <si>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</si>
  <si>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</si>
  <si>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</si>
  <si>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</si>
  <si>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</si>
  <si>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</si>
  <si>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</si>
  <si>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</si>
  <si>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</si>
  <si>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</si>
  <si>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</si>
  <si>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</si>
  <si>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</si>
  <si>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</si>
  <si>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</si>
  <si>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</si>
  <si>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</si>
  <si>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</si>
  <si>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</si>
  <si>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</si>
  <si>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</si>
  <si>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</si>
  <si>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</si>
  <si>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</si>
  <si>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</si>
  <si>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</si>
  <si>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</si>
  <si>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</si>
  <si>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</si>
  <si>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</si>
  <si>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</si>
  <si>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</si>
  <si>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</si>
  <si>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</si>
  <si>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</si>
  <si>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</si>
  <si>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</si>
  <si>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</si>
  <si>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</si>
  <si>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</si>
  <si>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</si>
  <si>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</si>
  <si>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</si>
  <si>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</si>
  <si>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</si>
  <si>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</si>
  <si>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</si>
  <si>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</si>
  <si>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</si>
  <si>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</si>
  <si>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</si>
  <si>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</si>
  <si>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</si>
  <si>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</si>
  <si>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</si>
  <si>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</si>
  <si>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</si>
  <si>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</si>
  <si>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</si>
  <si>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</si>
  <si>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</si>
  <si>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</si>
  <si>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</si>
  <si>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</si>
  <si>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</si>
  <si>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</si>
  <si>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</si>
  <si>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</si>
  <si>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</si>
  <si>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</si>
  <si>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</si>
  <si>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</si>
  <si>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</si>
  <si>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</si>
  <si>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</si>
  <si>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</si>
  <si>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</si>
  <si>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</si>
  <si>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</si>
  <si>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</si>
  <si>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</si>
  <si>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</si>
  <si>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</si>
  <si>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</si>
  <si>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</si>
  <si>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</si>
  <si>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</si>
  <si>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</si>
  <si>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</si>
  <si>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</si>
  <si>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</si>
  <si>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</si>
  <si>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</si>
  <si>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</si>
  <si>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</si>
  <si>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</si>
  <si>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</si>
  <si>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</si>
  <si>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</si>
  <si>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</si>
  <si>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</si>
  <si>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</si>
  <si>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</si>
  <si>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</si>
  <si>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</si>
  <si>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</si>
  <si>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</si>
  <si>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</si>
  <si>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</si>
  <si>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</si>
  <si>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</si>
  <si>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</si>
  <si>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</si>
  <si>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</si>
  <si>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</si>
  <si>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</si>
  <si>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</si>
  <si>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</si>
  <si>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</si>
  <si>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</si>
  <si>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</si>
  <si>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</si>
  <si>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</si>
  <si>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</si>
  <si>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</si>
  <si>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</si>
  <si>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</si>
  <si>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</si>
  <si>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</si>
  <si>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</si>
  <si>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</si>
  <si>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</si>
  <si>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</si>
  <si>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</si>
  <si>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</si>
  <si>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</si>
  <si>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</si>
  <si>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</si>
  <si>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</si>
  <si>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</si>
  <si>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</si>
  <si>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</si>
  <si>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</si>
  <si>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</si>
  <si>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</si>
  <si>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</si>
  <si>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</si>
  <si>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</si>
  <si>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</si>
  <si>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</si>
  <si>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</si>
  <si>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</si>
  <si>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</si>
  <si>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</si>
  <si>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</si>
  <si>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</si>
  <si>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</si>
  <si>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</si>
  <si>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</si>
  <si>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</si>
  <si>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</si>
  <si>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</si>
  <si>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</si>
  <si>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</si>
  <si>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</si>
  <si>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</si>
  <si>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</si>
  <si>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</si>
  <si>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</si>
  <si>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</si>
  <si>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</si>
  <si>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</si>
  <si>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</si>
  <si>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</si>
  <si>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</si>
  <si>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</si>
  <si>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</si>
  <si>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</si>
  <si>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</si>
  <si>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</si>
  <si>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</si>
  <si>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</si>
  <si>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</si>
  <si>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</si>
  <si>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</si>
  <si>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</si>
  <si>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</si>
  <si>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</si>
  <si>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</si>
  <si>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</si>
  <si>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</si>
  <si>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</si>
  <si>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</si>
  <si>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</si>
  <si>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</si>
  <si>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</si>
  <si>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</si>
  <si>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</si>
  <si>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</si>
  <si>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</si>
  <si>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</si>
  <si>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</si>
  <si>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</si>
  <si>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</si>
  <si>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</si>
  <si>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</si>
  <si>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</si>
  <si>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</si>
  <si>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</si>
  <si>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</si>
  <si>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</si>
  <si>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</si>
  <si>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</si>
  <si>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</si>
  <si>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</si>
  <si>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</si>
  <si>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</si>
  <si>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</si>
  <si>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</si>
  <si>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</si>
  <si>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</si>
  <si>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</si>
  <si>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</si>
  <si>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</si>
  <si>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</si>
  <si>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</si>
  <si>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</si>
  <si>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</si>
  <si>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</si>
  <si>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</si>
  <si>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</si>
  <si>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</si>
  <si>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</si>
  <si>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</si>
  <si>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</si>
  <si>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</si>
  <si>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</si>
  <si>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</si>
  <si>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</si>
  <si>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</si>
  <si>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</si>
  <si>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</si>
  <si>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</si>
  <si>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</si>
  <si>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</si>
  <si>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</si>
  <si>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</si>
  <si>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</si>
  <si>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</si>
  <si>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</si>
  <si>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</si>
  <si>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</si>
  <si>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</si>
  <si>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</si>
  <si>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</si>
  <si>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</si>
  <si>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</si>
  <si>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</si>
  <si>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</si>
  <si>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</si>
  <si>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</si>
  <si>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</si>
  <si>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</si>
  <si>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</si>
  <si>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</si>
  <si>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</si>
  <si>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</si>
  <si>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</si>
  <si>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</si>
  <si>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</si>
  <si>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</si>
  <si>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</si>
  <si>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</si>
  <si>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</si>
  <si>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</si>
  <si>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</si>
  <si>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</si>
  <si>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</si>
  <si>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</si>
  <si>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</si>
  <si>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</si>
  <si>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</si>
  <si>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</si>
  <si>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</si>
  <si>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</si>
  <si>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</si>
  <si>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</si>
  <si>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</si>
  <si>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</si>
  <si>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</si>
  <si>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</si>
  <si>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</si>
  <si>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</si>
  <si>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</si>
  <si>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</si>
  <si>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</si>
  <si>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</si>
  <si>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</si>
  <si>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</si>
  <si>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</si>
  <si>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</si>
  <si>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</si>
  <si>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</si>
  <si>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</si>
  <si>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</si>
  <si>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</si>
  <si>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</si>
  <si>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</si>
  <si>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</si>
  <si>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</si>
  <si>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</si>
  <si>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</si>
  <si>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</si>
  <si>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</si>
  <si>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</si>
  <si>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</si>
  <si>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</si>
  <si>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</si>
  <si>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</si>
  <si>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</si>
  <si>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</si>
  <si>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</si>
  <si>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</si>
  <si>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</si>
  <si>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</si>
  <si>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</si>
  <si>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</si>
  <si>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</si>
  <si>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</si>
  <si>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</si>
  <si>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</si>
  <si>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</si>
  <si>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</si>
  <si>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</si>
  <si>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</si>
  <si>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</si>
  <si>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</si>
  <si>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</si>
  <si>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</si>
  <si>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</si>
  <si>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</si>
  <si>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</si>
  <si>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</si>
  <si>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</si>
  <si>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</si>
  <si>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</si>
  <si>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</si>
  <si>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</si>
  <si>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</si>
  <si>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</si>
  <si>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</si>
  <si>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</si>
  <si>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</si>
  <si>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</si>
  <si>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</si>
  <si>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</si>
  <si>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</si>
  <si>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</si>
  <si>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</si>
  <si>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</si>
  <si>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</si>
  <si>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</si>
  <si>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</si>
  <si>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</si>
  <si>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</si>
  <si>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</si>
  <si>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</si>
  <si>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</si>
  <si>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</si>
  <si>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</si>
  <si>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</si>
  <si>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</si>
  <si>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</si>
  <si>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</si>
  <si>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</si>
  <si>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</si>
  <si>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</si>
  <si>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</si>
  <si>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</si>
  <si>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</si>
  <si>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</si>
  <si>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</si>
  <si>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</si>
  <si>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</si>
  <si>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</si>
  <si>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</si>
  <si>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</si>
  <si>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</si>
  <si>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</si>
  <si>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</si>
  <si>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</si>
  <si>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</si>
  <si>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</si>
  <si>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</si>
  <si>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</si>
  <si>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</si>
  <si>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</si>
  <si>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</si>
  <si>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</si>
  <si>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</si>
  <si>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</si>
  <si>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</si>
  <si>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</si>
  <si>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</si>
  <si>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</si>
  <si>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</si>
  <si>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</si>
  <si>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</si>
  <si>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</si>
  <si>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</si>
  <si>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</si>
  <si>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</si>
  <si>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</si>
  <si>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</si>
  <si>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</si>
  <si>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</si>
  <si>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</si>
  <si>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</si>
  <si>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</si>
  <si>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</si>
  <si>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</si>
  <si>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</si>
  <si>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</si>
  <si>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</si>
  <si>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</si>
  <si>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</si>
  <si>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</si>
  <si>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</si>
  <si>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</si>
  <si>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</si>
  <si>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</si>
  <si>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</si>
  <si>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</si>
  <si>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</si>
  <si>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</si>
  <si>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</si>
  <si>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</si>
  <si>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</si>
  <si>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</si>
  <si>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</si>
  <si>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</si>
  <si>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</si>
  <si>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</si>
  <si>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</si>
  <si>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</si>
  <si>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</si>
  <si>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</si>
  <si>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</si>
  <si>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</si>
  <si>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</si>
  <si>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</si>
  <si>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</si>
  <si>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</si>
  <si>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</si>
  <si>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</si>
  <si>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</si>
  <si>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</si>
  <si>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</si>
  <si>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</si>
  <si>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</si>
  <si>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</si>
  <si>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</si>
  <si>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</si>
  <si>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</si>
  <si>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</si>
  <si>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</si>
  <si>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</si>
  <si>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</si>
  <si>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</si>
  <si>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</si>
  <si>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</si>
  <si>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</si>
  <si>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</si>
  <si>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</si>
  <si>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</si>
  <si>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</si>
  <si>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</si>
  <si>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</si>
  <si>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</si>
  <si>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</si>
  <si>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</si>
  <si>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</si>
  <si>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</si>
  <si>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</si>
  <si>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</si>
  <si>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</si>
  <si>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</si>
  <si>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</si>
  <si>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</si>
  <si>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</si>
  <si>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</si>
  <si>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</si>
  <si>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</si>
  <si>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</si>
  <si>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</si>
  <si>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</si>
  <si>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</si>
  <si>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</si>
  <si>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</si>
  <si>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</si>
  <si>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</si>
  <si>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</si>
  <si>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</si>
  <si>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</si>
  <si>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</si>
  <si>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</si>
  <si>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</si>
  <si>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</si>
  <si>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</si>
  <si>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</si>
  <si>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</si>
  <si>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</si>
  <si>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</si>
  <si>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</si>
  <si>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</si>
  <si>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</si>
  <si>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</si>
  <si>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</si>
  <si>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</si>
  <si>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</si>
  <si>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</si>
  <si>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</si>
  <si>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</si>
  <si>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</si>
  <si>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</si>
  <si>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</si>
  <si>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</si>
  <si>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</si>
  <si>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</si>
  <si>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</si>
  <si>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</si>
  <si>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</si>
  <si>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</si>
  <si>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</si>
  <si>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</si>
  <si>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</si>
  <si>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</si>
  <si>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</si>
  <si>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</si>
  <si>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</si>
  <si>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</si>
  <si>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</si>
  <si>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</si>
  <si>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</si>
  <si>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</si>
  <si>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</si>
  <si>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</si>
  <si>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</si>
  <si>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</si>
  <si>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</si>
  <si>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</si>
  <si>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</si>
  <si>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</si>
  <si>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</si>
  <si>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</si>
  <si>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</si>
  <si>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</si>
  <si>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</si>
  <si>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</si>
  <si>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</si>
  <si>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</si>
  <si>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</si>
  <si>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</si>
  <si>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</si>
  <si>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</si>
  <si>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</si>
  <si>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</si>
  <si>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</si>
  <si>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</si>
  <si>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</si>
  <si>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</si>
  <si>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</si>
  <si>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</si>
  <si>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</si>
  <si>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</si>
  <si>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</si>
  <si>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</si>
  <si>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</si>
  <si>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</si>
  <si>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</si>
  <si>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</si>
  <si>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</si>
  <si>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</si>
  <si>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</si>
  <si>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</si>
  <si>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</si>
  <si>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</si>
  <si>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</si>
  <si>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</si>
  <si>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</si>
  <si>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</si>
  <si>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</si>
  <si>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</si>
  <si>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</si>
  <si>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</si>
  <si>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</si>
  <si>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</si>
  <si>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</si>
  <si>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</si>
  <si>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</si>
  <si>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</si>
  <si>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</si>
  <si>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</si>
  <si>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</si>
  <si>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</si>
  <si>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</si>
  <si>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</si>
  <si>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</si>
  <si>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</si>
  <si>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</si>
  <si>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</si>
  <si>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</si>
  <si>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</si>
  <si>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</si>
  <si>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</si>
  <si>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</si>
  <si>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</si>
  <si>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</si>
  <si>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</si>
  <si>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</si>
  <si>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</si>
  <si>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</si>
  <si>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</si>
  <si>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</si>
  <si>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</si>
  <si>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</si>
  <si>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</si>
  <si>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</si>
  <si>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</si>
  <si>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</si>
  <si>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</si>
  <si>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</si>
  <si>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</si>
  <si>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</si>
  <si>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</si>
  <si>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</si>
  <si>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</si>
  <si>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</si>
  <si>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</si>
  <si>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</si>
  <si>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</si>
  <si>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</si>
  <si>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</si>
  <si>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</si>
  <si>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</si>
  <si>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</si>
  <si>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</si>
  <si>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</si>
  <si>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</si>
  <si>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</si>
  <si>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</si>
  <si>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</si>
  <si>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</si>
  <si>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</si>
  <si>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</si>
  <si>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</si>
  <si>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</si>
  <si>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</si>
  <si>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</si>
  <si>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</si>
  <si>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</si>
  <si>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</si>
  <si>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</si>
  <si>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</si>
  <si>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</si>
  <si>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</si>
  <si>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</si>
  <si>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</si>
  <si>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</si>
  <si>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</si>
  <si>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</si>
  <si>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</si>
  <si>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</si>
  <si>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</si>
  <si>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</si>
  <si>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</si>
  <si>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</si>
  <si>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</si>
  <si>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</si>
  <si>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</si>
  <si>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</si>
  <si>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</si>
  <si>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</si>
  <si>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</si>
  <si>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</si>
  <si>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</si>
  <si>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</si>
  <si>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</si>
  <si>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</si>
  <si>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</si>
  <si>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</si>
  <si>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</si>
  <si>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</si>
  <si>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</si>
  <si>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</si>
  <si>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</si>
  <si>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</si>
  <si>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</si>
  <si>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</si>
  <si>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</si>
  <si>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</si>
  <si>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</si>
  <si>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</si>
  <si>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</si>
  <si>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</si>
  <si>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</si>
  <si>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</si>
  <si>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</si>
  <si>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</si>
  <si>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</si>
  <si>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</si>
  <si>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</si>
  <si>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</si>
  <si>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</si>
  <si>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</si>
  <si>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</si>
  <si>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</si>
  <si>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</si>
  <si>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</si>
  <si>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</si>
  <si>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</si>
  <si>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</si>
  <si>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</si>
  <si>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</si>
  <si>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</si>
  <si>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</si>
  <si>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</si>
  <si>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</si>
  <si>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</si>
  <si>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</si>
  <si>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</si>
  <si>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</si>
  <si>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</si>
  <si>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</si>
  <si>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</si>
  <si>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</si>
  <si>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</si>
  <si>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</si>
  <si>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</si>
  <si>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</si>
  <si>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</si>
  <si>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</si>
  <si>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</si>
  <si>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</si>
  <si>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</si>
  <si>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</si>
  <si>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</si>
  <si>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</si>
  <si>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</si>
  <si>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</si>
  <si>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</si>
  <si>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</si>
  <si>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</si>
  <si>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</si>
  <si>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</si>
  <si>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</si>
  <si>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</si>
  <si>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</si>
  <si>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</si>
  <si>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</si>
  <si>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</si>
  <si>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</si>
  <si>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</si>
  <si>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</si>
  <si>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</si>
  <si>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</si>
  <si>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</si>
  <si>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</si>
  <si>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</si>
  <si>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</si>
  <si>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</si>
  <si>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</si>
  <si>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</si>
  <si>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</si>
  <si>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</si>
  <si>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</si>
  <si>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</si>
  <si>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</si>
  <si>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</si>
  <si>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</si>
  <si>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</si>
  <si>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</si>
  <si>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</si>
  <si>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</si>
  <si>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</si>
  <si>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</si>
  <si>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</si>
  <si>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</si>
  <si>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</si>
  <si>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</si>
  <si>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</si>
  <si>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</si>
  <si>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</si>
  <si>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</si>
  <si>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</si>
  <si>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</si>
  <si>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</si>
  <si>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</si>
  <si>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</si>
  <si>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</si>
  <si>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</si>
  <si>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</si>
  <si>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</si>
  <si>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</si>
  <si>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</si>
  <si>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</si>
  <si>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</si>
  <si>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</si>
  <si>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</si>
  <si>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</si>
  <si>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</si>
  <si>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</si>
  <si>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</si>
  <si>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</si>
  <si>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</si>
  <si>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</si>
  <si>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</si>
  <si>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</si>
  <si>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</si>
  <si>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</si>
  <si>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</si>
  <si>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</si>
  <si>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</si>
  <si>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</si>
  <si>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</si>
  <si>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</si>
  <si>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</si>
  <si>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</si>
  <si>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</si>
  <si>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</si>
  <si>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</si>
  <si>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</si>
  <si>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</si>
  <si>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</si>
  <si>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</si>
  <si>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</si>
  <si>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</si>
  <si>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</si>
  <si>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</si>
  <si>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</si>
  <si>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</si>
  <si>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</si>
  <si>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</si>
  <si>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</si>
  <si>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</si>
  <si>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</si>
  <si>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</si>
  <si>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</si>
  <si>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</si>
  <si>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</si>
  <si>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</si>
  <si>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</si>
  <si>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</si>
  <si>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</si>
  <si>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</si>
  <si>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</si>
  <si>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</si>
  <si>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</si>
  <si>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</si>
  <si>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</si>
  <si>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</si>
  <si>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</si>
  <si>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</si>
  <si>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</si>
  <si>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</si>
  <si>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</si>
  <si>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</si>
  <si>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</si>
  <si>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</si>
  <si>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</si>
  <si>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</si>
  <si>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</si>
  <si>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</si>
  <si>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</si>
  <si>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</si>
  <si>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</si>
  <si>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</si>
  <si>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</si>
  <si>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</si>
  <si>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</si>
  <si>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</si>
  <si>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</si>
  <si>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</si>
  <si>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</si>
  <si>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</si>
  <si>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</si>
  <si>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</si>
  <si>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</si>
  <si>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</si>
  <si>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</si>
  <si>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</si>
  <si>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</si>
  <si>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</si>
  <si>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</si>
  <si>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</si>
  <si>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</si>
  <si>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</si>
  <si>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</si>
  <si>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</si>
  <si>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</si>
  <si>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</si>
  <si>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</si>
  <si>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</si>
  <si>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</si>
  <si>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</si>
  <si>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</si>
  <si>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</si>
  <si>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</si>
  <si>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</si>
  <si>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</si>
  <si>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</si>
  <si>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</si>
  <si>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</si>
  <si>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</si>
  <si>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</si>
  <si>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</si>
  <si>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</si>
  <si>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</si>
  <si>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</si>
  <si>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</si>
  <si>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</si>
  <si>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</si>
  <si>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</si>
  <si>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</si>
  <si>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</si>
  <si>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</si>
  <si>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</si>
  <si>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</si>
  <si>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</si>
  <si>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</si>
  <si>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</si>
  <si>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</si>
  <si>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</si>
  <si>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</si>
  <si>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</si>
  <si>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</si>
  <si>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</si>
  <si>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</si>
  <si>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</si>
  <si>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</si>
  <si>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</si>
  <si>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</si>
  <si>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</si>
  <si>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</si>
  <si>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</si>
  <si>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</si>
  <si>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</si>
  <si>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</si>
  <si>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</si>
  <si>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</si>
  <si>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</si>
  <si>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</si>
  <si>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</si>
  <si>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</si>
  <si>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</si>
  <si>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</si>
  <si>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</si>
  <si>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</si>
  <si>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</si>
  <si>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</si>
  <si>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</si>
  <si>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</si>
  <si>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</si>
  <si>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</si>
  <si>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</si>
  <si>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</si>
  <si>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</si>
  <si>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</si>
  <si>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</si>
  <si>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</si>
  <si>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</si>
  <si>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</si>
  <si>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</si>
  <si>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</si>
  <si>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</si>
  <si>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</si>
  <si>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</si>
  <si>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</si>
  <si>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</si>
  <si>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</si>
  <si>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</si>
  <si>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</si>
  <si>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</si>
  <si>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</si>
  <si>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</si>
  <si>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</si>
  <si>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</si>
  <si>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</si>
  <si>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</si>
  <si>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</si>
  <si>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</si>
  <si>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</si>
  <si>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</si>
  <si>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</si>
  <si>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</si>
  <si>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</si>
  <si>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</si>
  <si>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</si>
  <si>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</si>
  <si>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</si>
  <si>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</si>
  <si>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</si>
  <si>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</si>
  <si>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</si>
  <si>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</si>
  <si>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</si>
  <si>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</si>
  <si>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</si>
  <si>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</si>
  <si>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</si>
  <si>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</si>
  <si>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</si>
  <si>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</si>
  <si>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</si>
  <si>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</si>
  <si>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</si>
  <si>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</si>
  <si>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</si>
  <si>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</si>
  <si>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</si>
  <si>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</si>
  <si>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</si>
  <si>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</si>
  <si>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</si>
  <si>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</si>
  <si>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</si>
  <si>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</si>
  <si>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</si>
  <si>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</si>
  <si>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</si>
  <si>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</si>
  <si>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</si>
  <si>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</si>
  <si>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</si>
  <si>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</si>
  <si>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</si>
  <si>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</si>
  <si>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</si>
  <si>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</si>
  <si>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</si>
  <si>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</si>
  <si>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</si>
  <si>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</si>
  <si>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</si>
  <si>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</si>
  <si>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</si>
  <si>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</si>
  <si>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</si>
  <si>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</si>
  <si>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</si>
  <si>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</si>
  <si>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</si>
  <si>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</si>
  <si>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</si>
  <si>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</si>
  <si>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</si>
  <si>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</si>
  <si>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</si>
  <si>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</si>
  <si>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</si>
  <si>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</si>
  <si>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</si>
  <si>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</si>
  <si>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</si>
  <si>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</si>
  <si>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</si>
  <si>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</si>
  <si>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</si>
  <si>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</si>
  <si>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</si>
  <si>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</si>
  <si>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</si>
  <si>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</si>
  <si>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</si>
  <si>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</si>
  <si>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</si>
  <si>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</si>
  <si>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</si>
  <si>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</si>
  <si>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</si>
  <si>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</si>
  <si>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</si>
  <si>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</si>
  <si>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</si>
  <si>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</si>
  <si>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</si>
  <si>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</si>
  <si>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</si>
  <si>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</si>
  <si>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</si>
  <si>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</si>
  <si>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</si>
  <si>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</si>
  <si>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</si>
  <si>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</si>
  <si>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</si>
  <si>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</si>
  <si>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</si>
  <si>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</si>
  <si>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</si>
  <si>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</si>
  <si>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</si>
  <si>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</si>
  <si>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</si>
  <si>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</si>
  <si>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</si>
  <si>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</si>
  <si>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</si>
  <si>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</si>
  <si>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</si>
  <si>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</si>
  <si>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</si>
  <si>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</si>
  <si>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</si>
  <si>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</si>
  <si>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</si>
  <si>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</si>
  <si>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</si>
  <si>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</si>
  <si>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</si>
  <si>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</si>
  <si>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</si>
  <si>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</si>
  <si>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</si>
  <si>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</si>
  <si>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</si>
  <si>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</si>
  <si>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</si>
  <si>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</si>
  <si>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</si>
  <si>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</si>
  <si>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</si>
  <si>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</si>
  <si>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</si>
  <si>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</si>
  <si>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</si>
  <si>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</si>
  <si>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</si>
  <si>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</si>
  <si>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</si>
  <si>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</si>
  <si>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</si>
  <si>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</si>
  <si>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</si>
  <si>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</si>
  <si>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</si>
  <si>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</si>
  <si>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</si>
  <si>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</si>
  <si>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</si>
  <si>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</si>
  <si>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</si>
  <si>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</si>
  <si>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</si>
  <si>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</si>
  <si>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</si>
  <si>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</si>
  <si>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</si>
  <si>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</si>
  <si>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</si>
  <si>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</si>
  <si>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</si>
  <si>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</si>
  <si>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</si>
  <si>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</si>
  <si>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</si>
  <si>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</si>
  <si>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</si>
  <si>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</si>
  <si>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</si>
  <si>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</si>
  <si>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</si>
  <si>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</si>
  <si>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</si>
  <si>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</si>
  <si>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</si>
  <si>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</si>
  <si>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</si>
  <si>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</si>
  <si>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</si>
  <si>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</si>
  <si>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</si>
  <si>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</si>
  <si>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</si>
  <si>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</si>
  <si>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</si>
  <si>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</si>
  <si>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</si>
  <si>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</si>
  <si>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</si>
  <si>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</si>
  <si>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</si>
  <si>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</si>
  <si>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</si>
  <si>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</si>
  <si>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</si>
  <si>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</si>
  <si>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</si>
  <si>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</si>
  <si>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</si>
  <si>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</si>
  <si>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</si>
  <si>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</si>
  <si>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</si>
  <si>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</si>
  <si>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</si>
  <si>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</si>
  <si>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</si>
  <si>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</si>
  <si>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</si>
  <si>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</si>
  <si>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</si>
  <si>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</si>
  <si>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</si>
  <si>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</si>
  <si>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</si>
  <si>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</si>
  <si>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</si>
  <si>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</si>
  <si>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</si>
  <si>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</si>
  <si>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</si>
  <si>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</si>
  <si>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</si>
  <si>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</si>
  <si>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</si>
  <si>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</si>
  <si>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</si>
  <si>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</si>
  <si>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</si>
  <si>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</si>
  <si>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</si>
  <si>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</si>
  <si>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</si>
  <si>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</si>
  <si>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</si>
  <si>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</si>
  <si>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</si>
  <si>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</si>
  <si>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</si>
  <si>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</si>
  <si>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</si>
  <si>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</si>
  <si>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</si>
  <si>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</si>
  <si>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</si>
  <si>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</si>
  <si>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</si>
  <si>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</si>
  <si>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</si>
  <si>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</si>
  <si>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</si>
  <si>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</si>
  <si>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</si>
  <si>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</si>
  <si>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</si>
  <si>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</si>
  <si>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</si>
  <si>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</si>
  <si>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</si>
  <si>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</si>
  <si>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</si>
  <si>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</si>
  <si>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</si>
  <si>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</si>
  <si>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</si>
  <si>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</si>
  <si>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</si>
  <si>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</si>
  <si>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</si>
  <si>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</si>
  <si>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</si>
  <si>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</si>
  <si>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</si>
  <si>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</si>
  <si>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</si>
  <si>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</si>
  <si>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</si>
  <si>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</si>
  <si>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</si>
  <si>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</si>
  <si>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</si>
  <si>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</si>
  <si>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</si>
  <si>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</si>
  <si>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</si>
  <si>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</si>
  <si>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</si>
  <si>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</si>
  <si>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</si>
  <si>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</si>
  <si>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</si>
  <si>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</si>
  <si>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</si>
  <si>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</si>
  <si>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</si>
  <si>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</si>
  <si>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</si>
  <si>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</si>
  <si>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</si>
  <si>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</si>
  <si>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</si>
  <si>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</si>
  <si>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</si>
  <si>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</si>
  <si>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</si>
  <si>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</si>
  <si>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</si>
  <si>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</si>
  <si>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</si>
  <si>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</si>
  <si>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</si>
  <si>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</si>
  <si>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</si>
  <si>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</si>
  <si>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</si>
  <si>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</si>
  <si>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</si>
  <si>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</si>
  <si>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</si>
  <si>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</si>
  <si>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</si>
  <si>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</si>
  <si>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</si>
  <si>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</si>
  <si>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</si>
  <si>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</si>
  <si>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</si>
  <si>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</si>
  <si>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</si>
  <si>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</si>
  <si>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</si>
  <si>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</si>
  <si>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</si>
  <si>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</si>
  <si>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</si>
  <si>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</si>
  <si>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</si>
  <si>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</si>
  <si>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</si>
  <si>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</si>
  <si>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</si>
  <si>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</si>
  <si>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</si>
  <si>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</si>
  <si>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</si>
  <si>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</si>
  <si>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</si>
  <si>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</si>
  <si>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</si>
  <si>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</si>
  <si>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</si>
  <si>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</si>
  <si>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</si>
  <si>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</si>
  <si>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</si>
  <si>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</si>
  <si>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</si>
  <si>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</si>
  <si>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</si>
  <si>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</si>
  <si>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</si>
  <si>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</si>
  <si>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</si>
  <si>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</si>
  <si>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</si>
  <si>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</si>
  <si>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</si>
  <si>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</si>
  <si>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</si>
  <si>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</si>
  <si>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</si>
  <si>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</si>
  <si>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</si>
  <si>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</si>
  <si>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</si>
  <si>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</si>
  <si>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</si>
  <si>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</si>
  <si>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</si>
  <si>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</si>
  <si>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</si>
  <si>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</si>
  <si>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</si>
  <si>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</si>
  <si>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</si>
  <si>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</si>
  <si>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</si>
  <si>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</si>
  <si>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</si>
  <si>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</si>
  <si>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</si>
  <si>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</si>
  <si>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</si>
  <si>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</si>
  <si>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</si>
  <si>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</si>
  <si>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</si>
  <si>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</si>
  <si>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</si>
  <si>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</si>
  <si>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</si>
  <si>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</si>
  <si>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</si>
  <si>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</si>
  <si>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</si>
  <si>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</si>
  <si>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</si>
  <si>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</si>
  <si>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</si>
  <si>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</si>
  <si>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</si>
  <si>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</si>
  <si>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</si>
  <si>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</si>
  <si>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</si>
  <si>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</si>
  <si>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</si>
  <si>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</si>
  <si>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</si>
  <si>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</si>
  <si>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</si>
  <si>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</si>
  <si>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</si>
  <si>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</si>
  <si>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</si>
  <si>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</si>
  <si>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</si>
  <si>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</si>
  <si>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</si>
  <si>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</si>
  <si>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</si>
  <si>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</si>
  <si>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</si>
  <si>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</si>
  <si>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</si>
  <si>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</si>
  <si>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</si>
  <si>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</si>
  <si>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</si>
  <si>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</si>
  <si>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</si>
  <si>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</si>
  <si>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</si>
  <si>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</si>
  <si>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</si>
  <si>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</si>
  <si>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</si>
  <si>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</si>
  <si>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</si>
  <si>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</si>
  <si>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</si>
  <si>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</si>
  <si>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</si>
  <si>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</si>
  <si>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</si>
  <si>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</si>
  <si>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</si>
  <si>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</si>
  <si>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</si>
  <si>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</si>
  <si>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</si>
  <si>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</si>
  <si>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</si>
  <si>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</si>
  <si>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</si>
  <si>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</si>
  <si>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</si>
  <si>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</si>
  <si>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</si>
  <si>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</si>
  <si>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</si>
  <si>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</si>
  <si>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</si>
  <si>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</si>
  <si>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</si>
  <si>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</si>
  <si>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</si>
  <si>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</si>
  <si>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</si>
  <si>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</si>
  <si>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</si>
  <si>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</si>
  <si>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</si>
  <si>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</si>
  <si>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</si>
  <si>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</si>
  <si>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</si>
  <si>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</si>
  <si>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</si>
  <si>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</si>
  <si>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</si>
  <si>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</si>
  <si>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</si>
  <si>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</si>
  <si>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</si>
  <si>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</si>
  <si>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</si>
  <si>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</si>
  <si>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</si>
  <si>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</si>
  <si>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</si>
  <si>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</si>
  <si>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</si>
  <si>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</si>
  <si>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</si>
  <si>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</si>
  <si>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</si>
  <si>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</si>
  <si>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</si>
  <si>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</si>
  <si>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</si>
  <si>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</si>
  <si>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</si>
  <si>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</si>
  <si>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</si>
  <si>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</si>
  <si>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</si>
  <si>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</si>
  <si>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</si>
  <si>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</si>
  <si>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</si>
  <si>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</si>
  <si>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</si>
  <si>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</si>
  <si>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</si>
  <si>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</si>
  <si>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</si>
  <si>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</si>
  <si>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</si>
  <si>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</si>
  <si>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</si>
  <si>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</si>
  <si>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</si>
  <si>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</si>
  <si>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</si>
  <si>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</si>
  <si>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</si>
  <si>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</si>
  <si>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</si>
  <si>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</si>
  <si>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</si>
  <si>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</si>
  <si>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</si>
  <si>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</si>
  <si>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</si>
  <si>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</si>
  <si>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</si>
  <si>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</si>
  <si>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</si>
  <si>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</si>
  <si>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</si>
  <si>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</si>
  <si>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</si>
  <si>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</si>
  <si>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</si>
  <si>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</si>
  <si>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</si>
  <si>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</si>
  <si>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</si>
  <si>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</si>
  <si>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</si>
  <si>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</si>
  <si>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</si>
  <si>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</si>
  <si>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</si>
  <si>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</si>
  <si>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</si>
  <si>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</si>
  <si>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</si>
  <si>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</si>
  <si>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</si>
  <si>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</si>
  <si>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</si>
  <si>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</si>
  <si>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</si>
  <si>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</si>
  <si>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</si>
  <si>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</si>
  <si>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</si>
  <si>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</si>
  <si>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</si>
  <si>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</si>
  <si>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</si>
  <si>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</si>
  <si>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</si>
  <si>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</si>
  <si>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</si>
  <si>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</si>
  <si>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</si>
  <si>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</si>
  <si>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</si>
  <si>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</si>
  <si>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</si>
  <si>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</si>
  <si>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</si>
  <si>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</si>
  <si>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</si>
  <si>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</si>
  <si>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</si>
  <si>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</si>
  <si>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</si>
  <si>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</si>
  <si>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</si>
  <si>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</si>
  <si>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</si>
  <si>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</si>
  <si>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</si>
  <si>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</si>
  <si>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</si>
  <si>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</si>
  <si>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</si>
  <si>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</si>
  <si>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</si>
  <si>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</si>
  <si>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</si>
  <si>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</si>
  <si>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</si>
  <si>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</si>
  <si>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</si>
  <si>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</si>
  <si>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</si>
  <si>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</si>
  <si>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</si>
  <si>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</si>
  <si>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</si>
  <si>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</si>
  <si>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</si>
  <si>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</si>
  <si>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</si>
  <si>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</si>
  <si>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</si>
  <si>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</si>
  <si>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</si>
  <si>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</si>
  <si>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</si>
  <si>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</si>
  <si>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</si>
  <si>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</si>
  <si>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</si>
  <si>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</si>
  <si>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</si>
  <si>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</si>
  <si>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</si>
  <si>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</si>
  <si>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</si>
  <si>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</si>
  <si>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</si>
  <si>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</si>
  <si>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</si>
  <si>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</si>
  <si>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</si>
  <si>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</si>
  <si>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</si>
  <si>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</si>
  <si>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</si>
  <si>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</si>
  <si>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</si>
  <si>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</si>
  <si>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</si>
  <si>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</si>
  <si>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</si>
  <si>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</si>
  <si>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</si>
  <si>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</si>
  <si>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</si>
  <si>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</si>
  <si>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</si>
  <si>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</si>
  <si>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</si>
  <si>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</si>
  <si>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</si>
  <si>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</si>
  <si>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</si>
  <si>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</si>
  <si>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</si>
  <si>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</si>
  <si>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</si>
  <si>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</si>
  <si>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</si>
  <si>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</si>
  <si>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</si>
  <si>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</si>
  <si>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</si>
  <si>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</si>
  <si>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</si>
  <si>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</si>
  <si>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</si>
  <si>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</si>
  <si>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</si>
  <si>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</si>
  <si>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</si>
  <si>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</si>
  <si>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</si>
  <si>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</si>
  <si>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</si>
  <si>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</si>
  <si>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</si>
  <si>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</si>
  <si>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</si>
  <si>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</si>
  <si>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</si>
  <si>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</si>
  <si>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</si>
  <si>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</si>
  <si>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</si>
  <si>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</si>
  <si>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</si>
  <si>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</si>
  <si>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</si>
  <si>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</si>
  <si>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</si>
  <si>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</si>
  <si>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</si>
  <si>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</si>
  <si>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</si>
  <si>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</si>
  <si>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</si>
  <si>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</si>
  <si>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</si>
  <si>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</si>
  <si>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</si>
  <si>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</si>
  <si>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</si>
  <si>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</si>
  <si>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</si>
  <si>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</si>
  <si>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</si>
  <si>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</si>
  <si>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</si>
  <si>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</si>
  <si>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</si>
  <si>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</si>
  <si>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</si>
  <si>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</si>
  <si>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</si>
  <si>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</si>
  <si>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</si>
  <si>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</si>
  <si>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</si>
  <si>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</si>
  <si>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</si>
  <si>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</si>
  <si>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</si>
  <si>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</si>
  <si>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</si>
  <si>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</si>
  <si>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</si>
  <si>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</si>
  <si>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</si>
  <si>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</si>
  <si>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</si>
  <si>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</si>
  <si>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</si>
  <si>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</si>
  <si>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</si>
  <si>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</si>
  <si>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</si>
  <si>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</si>
  <si>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</si>
  <si>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</si>
  <si>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</si>
  <si>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</si>
  <si>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</si>
  <si>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</si>
  <si>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</si>
  <si>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</si>
  <si>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</si>
  <si>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</si>
  <si>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</si>
  <si>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</si>
  <si>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</si>
  <si>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</si>
  <si>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</si>
  <si>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</si>
  <si>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</si>
  <si>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</si>
  <si>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</si>
  <si>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</si>
  <si>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</si>
  <si>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</si>
  <si>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</si>
  <si>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</si>
  <si>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</si>
  <si>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</si>
  <si>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</si>
  <si>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</si>
  <si>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</si>
  <si>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</si>
  <si>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</si>
  <si>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</si>
  <si>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</si>
  <si>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</si>
  <si>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</si>
  <si>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</si>
  <si>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</si>
  <si>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</si>
  <si>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</si>
  <si>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</si>
  <si>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</si>
  <si>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</si>
  <si>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</si>
  <si>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</si>
  <si>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</si>
  <si>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</si>
  <si>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</si>
  <si>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</si>
  <si>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</si>
  <si>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</si>
  <si>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</si>
  <si>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</si>
  <si>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</si>
  <si>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</si>
  <si>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</si>
  <si>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</si>
  <si>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</si>
  <si>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</si>
  <si>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</si>
  <si>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</si>
  <si>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</si>
  <si>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</si>
  <si>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</si>
  <si>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</si>
  <si>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</si>
  <si>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</si>
  <si>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</si>
  <si>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</si>
  <si>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</si>
  <si>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</si>
  <si>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</si>
  <si>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</si>
  <si>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</si>
  <si>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</si>
  <si>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</si>
  <si>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</si>
  <si>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</si>
  <si>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</si>
  <si>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</si>
  <si>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</si>
  <si>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</si>
  <si>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</si>
  <si>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</si>
  <si>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</si>
  <si>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</si>
  <si>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</si>
  <si>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</si>
  <si>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</si>
  <si>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</si>
  <si>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</si>
  <si>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</si>
  <si>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</si>
  <si>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</si>
  <si>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</si>
  <si>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</si>
  <si>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</si>
  <si>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</si>
  <si>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</si>
  <si>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</si>
  <si>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</si>
  <si>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</si>
  <si>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</si>
  <si>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</si>
  <si>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</si>
  <si>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</si>
  <si>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</si>
  <si>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</si>
  <si>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</si>
  <si>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</si>
  <si>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</si>
  <si>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</si>
  <si>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</si>
  <si>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</si>
  <si>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</si>
  <si>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</si>
  <si>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</si>
  <si>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</si>
  <si>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</si>
  <si>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</si>
  <si>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</si>
  <si>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</si>
  <si>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</si>
  <si>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</si>
  <si>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</si>
  <si>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</si>
  <si>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</si>
  <si>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</si>
  <si>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</si>
  <si>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</si>
  <si>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</si>
  <si>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</si>
  <si>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</si>
  <si>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</si>
  <si>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</si>
  <si>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</si>
  <si>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</si>
  <si>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</si>
  <si>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</si>
  <si>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</si>
  <si>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</si>
  <si>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</si>
  <si>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</si>
  <si>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</si>
  <si>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</si>
  <si>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</si>
  <si>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</si>
  <si>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</si>
  <si>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</si>
  <si>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</si>
  <si>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</si>
  <si>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</si>
  <si>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</si>
  <si>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</si>
  <si>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</si>
  <si>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</si>
  <si>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</si>
  <si>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</si>
  <si>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</si>
  <si>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</si>
  <si>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</si>
  <si>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</si>
  <si>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</si>
  <si>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</si>
  <si>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</si>
  <si>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</si>
  <si>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</si>
  <si>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</si>
  <si>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</si>
  <si>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</si>
  <si>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</si>
  <si>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</si>
  <si>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</si>
  <si>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</si>
  <si>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</si>
  <si>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</si>
  <si>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</si>
  <si>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</si>
  <si>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</si>
  <si>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</si>
  <si>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</si>
  <si>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</si>
  <si>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</si>
  <si>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</si>
  <si>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</si>
  <si>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</si>
  <si>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</si>
  <si>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</si>
  <si>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</si>
  <si>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</si>
  <si>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</si>
  <si>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</si>
  <si>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</si>
  <si>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</si>
  <si>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</si>
  <si>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</si>
  <si>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</si>
  <si>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</si>
  <si>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</si>
  <si>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</si>
  <si>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</si>
  <si>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</si>
  <si>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</si>
  <si>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</si>
  <si>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</si>
  <si>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</si>
  <si>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</si>
  <si>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</si>
  <si>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</si>
  <si>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</si>
  <si>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</si>
  <si>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</si>
  <si>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</si>
  <si>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</si>
  <si>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</si>
  <si>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</si>
  <si>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</si>
  <si>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</si>
  <si>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</si>
  <si>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</si>
  <si>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</si>
  <si>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</si>
  <si>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</si>
  <si>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</si>
  <si>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</si>
  <si>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</si>
  <si>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</si>
  <si>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</si>
  <si>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</si>
  <si>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</si>
  <si>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</si>
  <si>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</si>
  <si>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</si>
  <si>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</si>
  <si>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</si>
  <si>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</si>
  <si>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</si>
  <si>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</si>
  <si>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</si>
  <si>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</si>
  <si>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</si>
  <si>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</si>
  <si>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</si>
  <si>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</si>
  <si>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</si>
  <si>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</si>
  <si>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</si>
  <si>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</si>
  <si>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</si>
  <si>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</si>
  <si>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</si>
  <si>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</si>
  <si>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</si>
  <si>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</si>
  <si>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</si>
  <si>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</si>
  <si>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</si>
  <si>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</si>
  <si>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</si>
  <si>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</si>
  <si>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</si>
  <si>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</si>
  <si>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</si>
  <si>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</si>
  <si>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</si>
  <si>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</si>
  <si>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</si>
  <si>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</si>
  <si>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</si>
  <si>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</si>
  <si>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</si>
  <si>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</si>
  <si>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</si>
  <si>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</si>
  <si>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</si>
  <si>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</si>
  <si>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</si>
  <si>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</si>
  <si>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</si>
  <si>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</si>
  <si>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</si>
  <si>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</si>
  <si>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</si>
  <si>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</si>
  <si>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</si>
  <si>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</si>
  <si>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</si>
  <si>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</si>
  <si>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</si>
  <si>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</si>
  <si>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</si>
  <si>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</si>
  <si>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</si>
  <si>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</si>
  <si>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</si>
  <si>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</si>
  <si>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</si>
  <si>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</si>
  <si>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</si>
  <si>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</si>
  <si>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</si>
  <si>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</si>
  <si>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</si>
  <si>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</si>
  <si>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</si>
  <si>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</si>
  <si>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</si>
  <si>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</si>
  <si>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</si>
  <si>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</si>
  <si>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</si>
  <si>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</si>
  <si>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</si>
  <si>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</si>
  <si>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</si>
  <si>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</si>
  <si>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</si>
  <si>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</si>
  <si>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</si>
  <si>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</si>
  <si>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</si>
  <si>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</si>
  <si>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</si>
  <si>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</si>
  <si>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</si>
  <si>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</si>
  <si>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</si>
  <si>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</si>
  <si>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</si>
  <si>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</si>
  <si>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</si>
  <si>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</si>
  <si>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</si>
  <si>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</si>
  <si>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</si>
  <si>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</si>
  <si>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</si>
  <si>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</si>
  <si>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</si>
  <si>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</si>
  <si>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</si>
  <si>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</si>
  <si>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</si>
  <si>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</si>
  <si>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</si>
  <si>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</si>
  <si>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</si>
  <si>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</si>
  <si>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</si>
  <si>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</si>
  <si>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</si>
  <si>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</si>
  <si>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</si>
  <si>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</si>
  <si>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</si>
  <si>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</si>
  <si>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</si>
  <si>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</si>
  <si>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</si>
  <si>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</si>
  <si>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</si>
  <si>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</si>
  <si>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</si>
  <si>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</si>
  <si>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</si>
  <si>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</si>
  <si>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</si>
  <si>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</si>
  <si>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</si>
  <si>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</si>
  <si>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</si>
  <si>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</si>
  <si>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</si>
  <si>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</si>
  <si>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</si>
  <si>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</si>
  <si>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</si>
  <si>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</si>
  <si>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</si>
  <si>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</si>
  <si>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</si>
  <si>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</si>
  <si>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</si>
  <si>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</si>
  <si>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</si>
  <si>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</si>
  <si>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</si>
  <si>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</si>
  <si>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</si>
  <si>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</si>
  <si>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</si>
  <si>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</si>
  <si>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</si>
  <si>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</si>
  <si>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</si>
  <si>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</si>
  <si>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</si>
  <si>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</si>
  <si>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</si>
  <si>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</si>
  <si>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</si>
  <si>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</si>
  <si>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</si>
  <si>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</si>
  <si>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</si>
  <si>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</si>
  <si>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</si>
  <si>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</si>
  <si>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</si>
  <si>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</si>
  <si>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</si>
  <si>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</si>
  <si>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</si>
  <si>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</si>
  <si>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</si>
  <si>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</si>
  <si>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</si>
  <si>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</si>
  <si>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</si>
  <si>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</si>
  <si>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</si>
  <si>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</si>
  <si>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</si>
  <si>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</si>
  <si>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</si>
  <si>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</si>
  <si>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</si>
  <si>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</si>
  <si>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</si>
  <si>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</si>
  <si>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</si>
  <si>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</si>
  <si>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</si>
  <si>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</si>
  <si>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</si>
  <si>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</si>
  <si>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</si>
  <si>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</si>
  <si>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</si>
  <si>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</si>
  <si>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</si>
  <si>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</si>
  <si>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</si>
  <si>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</si>
  <si>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</si>
  <si>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</si>
  <si>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</si>
  <si>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</si>
  <si>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</si>
  <si>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</si>
  <si>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</si>
  <si>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</si>
  <si>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</si>
  <si>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</si>
  <si>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</si>
  <si>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</si>
  <si>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</si>
  <si>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</si>
  <si>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</si>
  <si>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</si>
  <si>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</si>
  <si>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</si>
  <si>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</si>
  <si>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</si>
  <si>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</si>
  <si>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</si>
  <si>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</si>
  <si>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</si>
  <si>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</si>
  <si>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</si>
  <si>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</si>
  <si>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</si>
  <si>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</si>
  <si>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</si>
  <si>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</si>
  <si>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</si>
  <si>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</si>
  <si>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</si>
  <si>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</si>
  <si>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</si>
  <si>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</si>
  <si>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</si>
  <si>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</si>
  <si>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</si>
  <si>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</si>
  <si>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</si>
  <si>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</si>
  <si>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</si>
  <si>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</si>
  <si>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</si>
  <si>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</si>
  <si>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</si>
  <si>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</si>
  <si>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</si>
  <si>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</si>
  <si>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</si>
  <si>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</si>
  <si>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</si>
  <si>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</si>
  <si>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</si>
  <si>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</si>
  <si>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</si>
  <si>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</si>
  <si>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</si>
  <si>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</si>
  <si>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</si>
  <si>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</si>
  <si>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</si>
  <si>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</si>
  <si>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</si>
  <si>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</si>
  <si>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</si>
  <si>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</si>
  <si>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</si>
  <si>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</si>
  <si>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</si>
  <si>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</si>
  <si>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</si>
  <si>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</si>
  <si>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</si>
  <si>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</si>
  <si>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</si>
  <si>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</si>
  <si>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</si>
  <si>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</si>
  <si>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</si>
  <si>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</si>
  <si>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</si>
  <si>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</si>
  <si>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</si>
  <si>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</si>
  <si>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</si>
  <si>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</si>
  <si>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</si>
  <si>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</si>
  <si>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</si>
  <si>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</si>
  <si>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</si>
  <si>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</si>
  <si>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</si>
  <si>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</si>
  <si>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</si>
  <si>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</si>
  <si>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</si>
  <si>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</si>
  <si>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</si>
  <si>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</si>
  <si>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</si>
  <si>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</si>
  <si>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</si>
  <si>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</si>
  <si>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</si>
  <si>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</si>
  <si>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</si>
  <si>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</si>
  <si>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</si>
  <si>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</si>
  <si>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</si>
  <si>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</si>
  <si>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</si>
  <si>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</si>
  <si>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</si>
  <si>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</si>
  <si>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</si>
  <si>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</si>
  <si>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</si>
  <si>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</si>
  <si>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</si>
  <si>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</si>
  <si>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</si>
  <si>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</si>
  <si>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</si>
  <si>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</si>
  <si>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</si>
  <si>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</si>
  <si>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</si>
  <si>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</si>
  <si>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</si>
  <si>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</si>
  <si>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</si>
  <si>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</si>
  <si>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</si>
  <si>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</si>
  <si>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</si>
  <si>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</si>
  <si>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</si>
  <si>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</si>
  <si>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</si>
  <si>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</si>
  <si>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</si>
  <si>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</si>
  <si>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</si>
  <si>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</si>
  <si>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</si>
  <si>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</si>
  <si>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</si>
  <si>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</si>
  <si>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</si>
  <si>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</si>
  <si>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</si>
  <si>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</si>
  <si>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</si>
  <si>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</si>
  <si>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</si>
  <si>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</si>
  <si>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</si>
  <si>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</si>
  <si>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</si>
  <si>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</si>
  <si>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</si>
  <si>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</si>
  <si>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</si>
  <si>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</si>
  <si>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</si>
  <si>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</si>
  <si>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</si>
  <si>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</si>
  <si>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</si>
  <si>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</si>
  <si>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</si>
  <si>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</si>
  <si>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</si>
  <si>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</si>
  <si>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</si>
  <si>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</si>
  <si>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</si>
  <si>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</si>
  <si>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</si>
  <si>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</si>
  <si>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</si>
  <si>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</si>
  <si>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</si>
  <si>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</si>
  <si>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</si>
  <si>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</si>
  <si>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</si>
  <si>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</si>
  <si>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</si>
  <si>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</si>
  <si>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</si>
  <si>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</si>
  <si>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</si>
  <si>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</si>
  <si>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</si>
  <si>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</si>
  <si>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</si>
  <si>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</si>
  <si>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</si>
  <si>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</si>
  <si>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</si>
  <si>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</si>
  <si>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</si>
  <si>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</si>
  <si>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</si>
  <si>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</si>
  <si>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</si>
  <si>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</si>
  <si>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</si>
  <si>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</si>
  <si>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</si>
  <si>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</si>
  <si>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</si>
  <si>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</si>
  <si>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</si>
  <si>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</si>
  <si>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</si>
  <si>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</si>
  <si>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</si>
  <si>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</si>
  <si>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</si>
  <si>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</si>
  <si>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</si>
  <si>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</si>
  <si>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</si>
  <si>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</si>
  <si>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</si>
  <si>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</si>
  <si>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</si>
  <si>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</si>
  <si>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</si>
  <si>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</si>
  <si>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</si>
  <si>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</si>
  <si>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</si>
  <si>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</si>
  <si>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</si>
  <si>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</si>
  <si>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</si>
  <si>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</si>
  <si>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</si>
  <si>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</si>
  <si>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</si>
  <si>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</si>
  <si>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</si>
  <si>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</si>
  <si>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</si>
  <si>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</si>
  <si>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</si>
  <si>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</si>
  <si>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</si>
  <si>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</si>
  <si>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</si>
  <si>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</si>
  <si>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</si>
  <si>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</si>
  <si>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</si>
  <si>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</si>
  <si>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</si>
  <si>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</si>
  <si>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</si>
  <si>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</si>
  <si>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</si>
  <si>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</si>
  <si>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</si>
  <si>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</si>
  <si>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</si>
  <si>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</si>
  <si>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</si>
  <si>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</si>
  <si>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</si>
  <si>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</si>
  <si>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</si>
  <si>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</si>
  <si>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</si>
  <si>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</si>
  <si>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</si>
  <si>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</si>
  <si>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</si>
  <si>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</si>
  <si>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</si>
  <si>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</si>
  <si>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</si>
  <si>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</si>
  <si>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</si>
  <si>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</si>
  <si>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</si>
  <si>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</si>
  <si>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</si>
  <si>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</si>
  <si>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</si>
  <si>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</si>
  <si>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</si>
  <si>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</si>
  <si>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</si>
  <si>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</si>
  <si>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</si>
  <si>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</si>
  <si>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</si>
  <si>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</si>
  <si>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</si>
  <si>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</si>
  <si>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</si>
  <si>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</si>
  <si>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</si>
  <si>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</si>
  <si>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</si>
  <si>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</si>
  <si>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</si>
  <si>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</si>
  <si>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</si>
  <si>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</si>
  <si>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</si>
  <si>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</si>
  <si>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</si>
  <si>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</si>
  <si>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</si>
  <si>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</si>
  <si>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</si>
  <si>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</si>
  <si>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</si>
  <si>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</si>
  <si>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</si>
  <si>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</si>
  <si>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</si>
  <si>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</si>
  <si>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</si>
  <si>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</si>
  <si>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</si>
  <si>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</si>
  <si>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</si>
  <si>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</si>
  <si>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</si>
  <si>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</si>
  <si>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</si>
  <si>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</si>
  <si>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</si>
  <si>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</si>
  <si>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</si>
  <si>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</si>
  <si>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</si>
  <si>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</si>
  <si>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</si>
  <si>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</si>
  <si>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</si>
  <si>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</si>
  <si>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</si>
  <si>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</si>
  <si>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</si>
  <si>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</si>
  <si>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</si>
  <si>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</si>
  <si>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</si>
  <si>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</si>
  <si>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</si>
  <si>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</si>
  <si>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</si>
  <si>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</si>
  <si>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</si>
  <si>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</si>
  <si>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</si>
  <si>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</si>
  <si>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</si>
  <si>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</si>
  <si>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</si>
  <si>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</si>
  <si>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</si>
  <si>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</si>
  <si>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</si>
  <si>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</si>
  <si>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</si>
  <si>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</si>
  <si>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</si>
  <si>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</si>
  <si>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</si>
  <si>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</si>
  <si>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</si>
  <si>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</si>
  <si>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</si>
  <si>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</si>
  <si>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</si>
  <si>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</si>
  <si>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</si>
  <si>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</si>
  <si>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</si>
  <si>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</si>
  <si>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</si>
  <si>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</si>
  <si>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</si>
  <si>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</si>
  <si>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</si>
  <si>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</si>
  <si>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</si>
  <si>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</si>
  <si>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</si>
  <si>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</si>
  <si>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</si>
  <si>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</si>
  <si>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</si>
  <si>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</si>
  <si>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</si>
  <si>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</si>
  <si>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</si>
  <si>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</si>
  <si>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</si>
  <si>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</si>
  <si>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</si>
  <si>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</si>
  <si>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</si>
  <si>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</si>
  <si>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</si>
  <si>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</si>
  <si>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</si>
  <si>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</si>
  <si>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</si>
  <si>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</si>
  <si>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</si>
  <si>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</si>
  <si>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</si>
  <si>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</si>
  <si>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</si>
  <si>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</si>
  <si>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</si>
  <si>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</si>
  <si>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</si>
  <si>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</si>
  <si>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</si>
  <si>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</si>
  <si>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</si>
  <si>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</si>
  <si>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</si>
  <si>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</si>
  <si>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</si>
  <si>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</si>
  <si>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</si>
  <si>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</si>
  <si>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</si>
  <si>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</si>
  <si>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</si>
  <si>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</si>
  <si>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</si>
  <si>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</si>
  <si>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</si>
  <si>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</si>
  <si>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</si>
  <si>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</si>
  <si>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</si>
  <si>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</si>
  <si>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</si>
  <si>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</si>
  <si>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</si>
  <si>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</si>
  <si>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</si>
  <si>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</si>
  <si>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</si>
  <si>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</si>
  <si>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</si>
  <si>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</si>
  <si>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</si>
  <si>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</si>
  <si>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</si>
  <si>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</si>
  <si>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</si>
  <si>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</si>
  <si>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</si>
  <si>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</si>
  <si>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</si>
  <si>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</si>
  <si>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</si>
  <si>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</si>
  <si>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</si>
  <si>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</si>
  <si>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</si>
  <si>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</si>
  <si>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</si>
  <si>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</si>
  <si>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</si>
  <si>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</si>
  <si>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</si>
  <si>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</si>
  <si>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</si>
  <si>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</si>
  <si>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</si>
  <si>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</si>
  <si>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</si>
  <si>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</si>
  <si>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</si>
  <si>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</si>
  <si>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</si>
  <si>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</si>
  <si>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</si>
  <si>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</si>
  <si>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</si>
  <si>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</si>
  <si>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</si>
  <si>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</si>
  <si>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</si>
  <si>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</si>
  <si>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</si>
  <si>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</si>
  <si>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</si>
  <si>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</si>
  <si>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</si>
  <si>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</si>
  <si>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</si>
  <si>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</si>
  <si>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</si>
  <si>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</si>
  <si>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</si>
  <si>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</si>
  <si>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</si>
  <si>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</si>
  <si>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</si>
  <si>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</si>
  <si>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</si>
  <si>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</si>
  <si>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</si>
  <si>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</si>
  <si>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</si>
  <si>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</si>
  <si>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</si>
  <si>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</si>
  <si>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</si>
  <si>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</si>
  <si>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</si>
  <si>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</si>
  <si>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</si>
  <si>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</si>
  <si>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</si>
  <si>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</si>
  <si>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</si>
  <si>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</si>
  <si>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</si>
  <si>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</si>
  <si>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</si>
  <si>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</si>
  <si>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</si>
  <si>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</si>
  <si>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</si>
  <si>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</si>
  <si>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</si>
  <si>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</si>
  <si>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</si>
  <si>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</si>
  <si>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</si>
  <si>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</si>
  <si>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</si>
  <si>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</si>
  <si>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</si>
  <si>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</si>
  <si>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</si>
  <si>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</si>
  <si>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</si>
  <si>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</si>
  <si>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</si>
  <si>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</si>
  <si>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</si>
  <si>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</si>
  <si>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</si>
  <si>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</si>
  <si>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</si>
  <si>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</si>
  <si>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</si>
  <si>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</si>
  <si>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</si>
  <si>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</si>
  <si>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</si>
  <si>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</si>
  <si>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</si>
  <si>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</si>
  <si>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</si>
  <si>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</si>
  <si>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</si>
  <si>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</si>
  <si>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</si>
  <si>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</si>
  <si>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</si>
  <si>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</si>
  <si>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</si>
  <si>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</si>
  <si>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</si>
  <si>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</si>
  <si>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</si>
  <si>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</si>
  <si>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</si>
  <si>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</si>
  <si>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</si>
  <si>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</si>
  <si>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</si>
  <si>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</si>
  <si>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</si>
  <si>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</si>
  <si>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</si>
  <si>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</si>
  <si>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</si>
  <si>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</si>
  <si>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</si>
  <si>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</si>
  <si>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</si>
  <si>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</si>
  <si>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</si>
  <si>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</si>
  <si>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</si>
  <si>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</si>
  <si>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</si>
  <si>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</si>
  <si>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</si>
  <si>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</si>
  <si>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</si>
  <si>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</si>
  <si>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</si>
  <si>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</si>
  <si>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</si>
  <si>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</si>
  <si>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</si>
  <si>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</si>
  <si>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</si>
  <si>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</si>
  <si>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</si>
  <si>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</si>
  <si>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</si>
  <si>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</si>
  <si>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</si>
  <si>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</si>
  <si>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</si>
  <si>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</si>
  <si>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</si>
  <si>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</si>
  <si>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</si>
  <si>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</si>
  <si>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</si>
  <si>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</si>
  <si>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</si>
  <si>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</si>
  <si>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</si>
  <si>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</si>
  <si>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</si>
  <si>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</si>
  <si>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</si>
  <si>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</si>
  <si>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</si>
  <si>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</si>
  <si>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</si>
  <si>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</si>
  <si>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</si>
  <si>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</si>
  <si>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</si>
  <si>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</si>
  <si>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</si>
  <si>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</si>
  <si>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</si>
  <si>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</si>
  <si>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</si>
  <si>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</si>
  <si>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</si>
  <si>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</si>
  <si>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</si>
  <si>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</si>
  <si>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</si>
  <si>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</si>
  <si>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</si>
  <si>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</si>
  <si>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</si>
  <si>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</si>
  <si>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</si>
  <si>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</si>
  <si>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</si>
  <si>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</si>
  <si>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</si>
  <si>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</si>
  <si>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</si>
  <si>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</si>
  <si>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</si>
  <si>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</si>
  <si>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</si>
  <si>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</si>
  <si>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</si>
  <si>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</si>
  <si>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</si>
  <si>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</si>
  <si>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</si>
  <si>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</si>
  <si>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</si>
  <si>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</si>
  <si>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</si>
  <si>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</si>
  <si>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</si>
  <si>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</si>
  <si>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</si>
  <si>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</si>
  <si>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</si>
  <si>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</si>
  <si>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</si>
  <si>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</si>
  <si>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</si>
  <si>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</si>
  <si>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</si>
  <si>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</si>
  <si>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</si>
  <si>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</si>
  <si>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</si>
  <si>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</si>
  <si>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</si>
  <si>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</si>
  <si>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</si>
  <si>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</si>
  <si>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</si>
  <si>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</si>
  <si>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</si>
  <si>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</si>
  <si>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</si>
  <si>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</si>
  <si>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</si>
  <si>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</si>
  <si>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</si>
  <si>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</si>
  <si>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</si>
  <si>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</si>
  <si>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</si>
  <si>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</si>
  <si>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</si>
  <si>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</si>
  <si>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</si>
  <si>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</si>
  <si>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</si>
  <si>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</si>
  <si>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</si>
  <si>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</si>
  <si>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</si>
  <si>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</si>
  <si>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</si>
  <si>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</si>
  <si>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</si>
  <si>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</si>
  <si>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</si>
  <si>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</si>
  <si>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</si>
  <si>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</si>
  <si>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</si>
  <si>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</si>
  <si>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</si>
  <si>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</si>
  <si>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</si>
  <si>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</si>
  <si>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</si>
  <si>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</si>
  <si>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</si>
  <si>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</si>
  <si>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</si>
  <si>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</si>
  <si>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</si>
  <si>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</si>
  <si>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</si>
  <si>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</si>
  <si>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</si>
  <si>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</si>
  <si>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</si>
  <si>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</si>
  <si>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</si>
  <si>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</si>
  <si>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</si>
  <si>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</si>
  <si>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</si>
  <si>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</si>
  <si>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</si>
  <si>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</si>
  <si>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</si>
  <si>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</si>
  <si>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</si>
  <si>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</si>
  <si>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</si>
  <si>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</si>
  <si>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</si>
  <si>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</si>
  <si>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</si>
  <si>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</si>
  <si>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</si>
  <si>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</si>
  <si>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</si>
  <si>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</si>
  <si>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</si>
  <si>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</si>
  <si>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</si>
  <si>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</si>
  <si>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</si>
  <si>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</si>
  <si>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</si>
  <si>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</si>
  <si>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</si>
  <si>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</si>
  <si>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</si>
  <si>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</si>
  <si>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</si>
  <si>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</si>
  <si>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</si>
  <si>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</si>
  <si>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</si>
  <si>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</si>
  <si>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</si>
  <si>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</si>
  <si>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</si>
  <si>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</si>
  <si>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</si>
  <si>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</si>
  <si>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</si>
  <si>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</si>
  <si>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</si>
  <si>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</si>
  <si>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</si>
  <si>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</si>
  <si>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</si>
  <si>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</si>
  <si>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</si>
  <si>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</si>
  <si>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</si>
  <si>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</si>
  <si>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</si>
  <si>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</si>
  <si>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</si>
  <si>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</si>
  <si>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</si>
  <si>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</si>
  <si>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</si>
  <si>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</si>
  <si>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</si>
  <si>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</si>
  <si>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</si>
  <si>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</si>
  <si>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</si>
  <si>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</si>
  <si>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</si>
  <si>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</si>
  <si>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</si>
  <si>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</si>
  <si>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</si>
  <si>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</si>
  <si>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</si>
  <si>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</si>
  <si>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</si>
  <si>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</si>
  <si>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</si>
  <si>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</si>
  <si>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</si>
  <si>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</si>
  <si>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</si>
  <si>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</si>
  <si>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</si>
  <si>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</si>
  <si>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</si>
  <si>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</si>
  <si>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</si>
  <si>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</si>
  <si>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</si>
  <si>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</si>
  <si>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</si>
  <si>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</si>
  <si>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</si>
  <si>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</si>
  <si>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</si>
  <si>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</si>
  <si>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</si>
  <si>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</si>
  <si>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</si>
  <si>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</si>
  <si>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</si>
  <si>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</si>
  <si>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</si>
  <si>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</si>
  <si>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</si>
  <si>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</si>
  <si>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</si>
  <si>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</si>
  <si>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</si>
  <si>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</si>
  <si>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</si>
  <si>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</si>
  <si>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</si>
  <si>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</si>
  <si>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</si>
  <si>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</si>
  <si>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</si>
  <si>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</si>
  <si>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</si>
  <si>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</si>
  <si>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</si>
  <si>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</si>
  <si>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</si>
  <si>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</si>
  <si>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</si>
  <si>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</si>
  <si>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</si>
  <si>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</si>
  <si>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</si>
  <si>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</si>
  <si>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</si>
  <si>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</si>
  <si>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</si>
  <si>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</si>
  <si>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</si>
  <si>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</si>
  <si>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</si>
  <si>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</si>
  <si>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</si>
  <si>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</si>
  <si>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</si>
  <si>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</si>
  <si>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</si>
  <si>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</si>
  <si>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</si>
  <si>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</si>
  <si>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</si>
  <si>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</si>
  <si>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</si>
  <si>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</si>
  <si>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</si>
  <si>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</si>
  <si>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</si>
  <si>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</si>
  <si>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</si>
  <si>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</si>
  <si>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</si>
  <si>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</si>
  <si>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</si>
  <si>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</si>
  <si>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</si>
  <si>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</si>
  <si>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</si>
  <si>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</si>
  <si>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</si>
  <si>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</si>
  <si>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</si>
  <si>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</si>
  <si>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</si>
  <si>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</si>
  <si>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</si>
  <si>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</si>
  <si>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</si>
  <si>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</si>
  <si>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</si>
  <si>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</si>
  <si>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</si>
  <si>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</si>
  <si>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</si>
  <si>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</si>
  <si>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</si>
  <si>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</si>
  <si>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</si>
  <si>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</si>
  <si>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</si>
  <si>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</si>
  <si>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</si>
  <si>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</si>
  <si>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</si>
  <si>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</si>
  <si>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</si>
  <si>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</si>
  <si>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</si>
  <si>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</si>
  <si>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</si>
  <si>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</si>
  <si>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</si>
  <si>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</si>
  <si>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</si>
  <si>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</si>
  <si>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</si>
  <si>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</si>
  <si>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</si>
  <si>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</si>
  <si>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</si>
  <si>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</si>
  <si>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</si>
  <si>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</si>
  <si>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</si>
  <si>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</si>
  <si>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</si>
  <si>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</si>
  <si>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</si>
  <si>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</si>
  <si>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</si>
  <si>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</si>
  <si>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</si>
  <si>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</si>
  <si>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</si>
  <si>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</si>
  <si>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</si>
  <si>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</si>
  <si>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</si>
  <si>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</si>
  <si>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</si>
  <si>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</si>
  <si>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</si>
  <si>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</si>
  <si>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</si>
  <si>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</si>
  <si>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</si>
  <si>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</si>
  <si>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</si>
  <si>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</si>
  <si>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</si>
  <si>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</si>
  <si>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</si>
  <si>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</si>
  <si>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</si>
  <si>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</si>
  <si>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</si>
  <si>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</si>
  <si>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</si>
  <si>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</si>
  <si>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</si>
  <si>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</si>
  <si>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</si>
  <si>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</si>
  <si>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</si>
  <si>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</si>
  <si>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</si>
  <si>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</si>
  <si>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</si>
  <si>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</si>
  <si>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</si>
  <si>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</si>
  <si>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</si>
  <si>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</si>
  <si>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</si>
  <si>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</si>
  <si>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</si>
  <si>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</si>
  <si>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</si>
  <si>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</si>
  <si>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</si>
  <si>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</si>
  <si>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</si>
  <si>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</si>
  <si>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</si>
  <si>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</si>
  <si>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</si>
  <si>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</si>
  <si>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</si>
  <si>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</si>
  <si>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</si>
  <si>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</si>
  <si>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</si>
  <si>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</si>
  <si>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</si>
  <si>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</si>
  <si>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</si>
  <si>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</si>
  <si>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</si>
  <si>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</si>
  <si>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</si>
  <si>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</si>
  <si>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</si>
  <si>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</si>
  <si>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</si>
  <si>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</si>
  <si>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</si>
  <si>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</si>
  <si>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</si>
  <si>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</si>
  <si>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</si>
  <si>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</si>
  <si>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</si>
  <si>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</si>
  <si>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</si>
  <si>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</si>
  <si>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</si>
  <si>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</si>
  <si>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</si>
  <si>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</si>
  <si>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</si>
  <si>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</si>
  <si>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</si>
  <si>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</si>
  <si>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</si>
  <si>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</si>
  <si>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</si>
  <si>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</si>
  <si>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</si>
  <si>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</si>
  <si>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</si>
  <si>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</si>
  <si>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</si>
  <si>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</si>
  <si>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</si>
  <si>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</si>
  <si>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</si>
  <si>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</si>
  <si>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</si>
  <si>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</si>
  <si>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</si>
  <si>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</si>
  <si>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</si>
  <si>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</si>
  <si>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</si>
  <si>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</si>
  <si>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</si>
  <si>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</si>
  <si>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</si>
  <si>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</si>
  <si>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</si>
  <si>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</si>
  <si>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</si>
  <si>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</si>
  <si>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</si>
  <si>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</si>
  <si>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</si>
  <si>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</si>
  <si>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</si>
  <si>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</si>
  <si>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</si>
  <si>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</si>
  <si>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</si>
  <si>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</si>
  <si>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</si>
  <si>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</si>
  <si>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</si>
  <si>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</si>
  <si>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</si>
  <si>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</si>
  <si>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</si>
  <si>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</si>
  <si>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</si>
  <si>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</si>
  <si>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</si>
  <si>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</si>
  <si>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</si>
  <si>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</si>
  <si>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</si>
  <si>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</si>
  <si>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</si>
  <si>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</si>
  <si>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</si>
  <si>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</si>
  <si>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</si>
  <si>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</si>
  <si>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</si>
  <si>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</si>
  <si>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</si>
  <si>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</si>
  <si>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</si>
  <si>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</si>
  <si>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</si>
  <si>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</si>
  <si>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</si>
  <si>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</si>
  <si>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</si>
  <si>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</si>
  <si>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</si>
  <si>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</si>
  <si>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</si>
  <si>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</si>
  <si>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</si>
  <si>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</si>
  <si>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</si>
  <si>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</si>
  <si>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</si>
  <si>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</si>
  <si>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</si>
  <si>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</si>
  <si>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</si>
  <si>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</si>
  <si>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</si>
  <si>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</si>
  <si>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</si>
  <si>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</si>
  <si>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</si>
  <si>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</si>
  <si>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</si>
  <si>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</si>
  <si>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</si>
  <si>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</si>
  <si>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</si>
  <si>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</si>
  <si>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</si>
  <si>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</si>
  <si>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</si>
  <si>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</si>
  <si>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</si>
  <si>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</si>
  <si>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</si>
  <si>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</si>
  <si>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</si>
  <si>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</si>
  <si>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</si>
  <si>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</si>
  <si>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</si>
  <si>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</si>
  <si>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</si>
  <si>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</si>
  <si>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</si>
  <si>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</si>
  <si>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</si>
  <si>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</si>
  <si>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</si>
  <si>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</si>
  <si>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</si>
  <si>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</si>
  <si>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</si>
  <si>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</si>
  <si>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</si>
  <si>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</si>
  <si>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</si>
  <si>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</si>
  <si>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</si>
  <si>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</si>
  <si>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</si>
  <si>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</si>
  <si>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</si>
  <si>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</si>
  <si>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</si>
  <si>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</si>
  <si>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</si>
  <si>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</si>
  <si>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</si>
  <si>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</si>
  <si>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</si>
  <si>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</si>
  <si>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</si>
  <si>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</si>
  <si>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</si>
  <si>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</si>
  <si>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</si>
  <si>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</si>
  <si>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</si>
  <si>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</si>
  <si>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</si>
  <si>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</si>
  <si>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</si>
  <si>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</si>
  <si>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</si>
  <si>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</si>
  <si>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</si>
  <si>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</si>
  <si>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</si>
  <si>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</si>
  <si>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</si>
  <si>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</si>
  <si>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</si>
  <si>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</si>
  <si>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</si>
  <si>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</si>
  <si>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</si>
  <si>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</si>
  <si>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</si>
  <si>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</si>
  <si>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</si>
  <si>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</si>
  <si>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</si>
  <si>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</si>
  <si>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</si>
  <si>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</si>
  <si>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</si>
  <si>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</si>
  <si>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</si>
  <si>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</si>
  <si>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</si>
  <si>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</si>
  <si>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</si>
  <si>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</si>
  <si>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</si>
  <si>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</si>
  <si>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</si>
  <si>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</si>
  <si>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</si>
  <si>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</si>
  <si>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</si>
  <si>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</si>
  <si>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</si>
  <si>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</si>
  <si>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</si>
  <si>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</si>
  <si>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</si>
  <si>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</si>
  <si>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</si>
  <si>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</si>
  <si>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</si>
  <si>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</si>
  <si>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</si>
  <si>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</si>
  <si>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</si>
  <si>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</si>
  <si>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</si>
  <si>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</si>
  <si>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</si>
  <si>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</si>
  <si>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</si>
  <si>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</si>
  <si>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</si>
  <si>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</si>
  <si>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</si>
  <si>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</si>
  <si>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</si>
  <si>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</si>
  <si>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</si>
  <si>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</si>
  <si>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</si>
  <si>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</si>
  <si>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</si>
  <si>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</si>
  <si>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</si>
  <si>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</si>
  <si>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</si>
  <si>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</si>
  <si>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</si>
  <si>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</si>
  <si>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</si>
  <si>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</si>
  <si>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</si>
  <si>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</si>
  <si>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</si>
  <si>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</si>
  <si>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</si>
  <si>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</si>
  <si>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</si>
  <si>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</si>
  <si>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</si>
  <si>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</si>
  <si>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</si>
  <si>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</si>
  <si>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</si>
  <si>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</si>
  <si>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</si>
  <si>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</si>
  <si>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</si>
  <si>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</si>
  <si>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</si>
  <si>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</si>
  <si>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</si>
  <si>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</si>
  <si>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</si>
  <si>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</si>
  <si>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</si>
  <si>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</si>
  <si>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</si>
  <si>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</si>
  <si>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</si>
  <si>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</si>
  <si>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</si>
  <si>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</si>
  <si>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</si>
  <si>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</si>
  <si>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</si>
  <si>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</si>
  <si>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</si>
  <si>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</si>
  <si>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</si>
  <si>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</si>
  <si>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</si>
  <si>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</si>
  <si>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</si>
  <si>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</si>
  <si>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</si>
  <si>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</si>
  <si>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</si>
  <si>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</si>
  <si>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</si>
  <si>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</si>
  <si>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</si>
  <si>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</si>
  <si>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</si>
  <si>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</si>
  <si>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</si>
  <si>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</si>
  <si>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</si>
  <si>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</si>
  <si>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</si>
  <si>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</si>
  <si>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</si>
  <si>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</si>
  <si>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</si>
  <si>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</si>
  <si>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</si>
  <si>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</si>
  <si>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</si>
  <si>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</si>
  <si>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</si>
  <si>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</si>
  <si>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</si>
  <si>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</si>
  <si>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</si>
  <si>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</si>
  <si>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</si>
  <si>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</si>
  <si>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</si>
  <si>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</si>
  <si>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</si>
  <si>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</si>
  <si>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</si>
  <si>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</si>
  <si>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</si>
  <si>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</si>
  <si>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</si>
  <si>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</si>
  <si>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</si>
  <si>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</si>
  <si>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</si>
  <si>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</si>
  <si>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</si>
  <si>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</si>
  <si>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</si>
  <si>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</si>
  <si>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</si>
  <si>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</si>
  <si>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</si>
  <si>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</si>
  <si>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</si>
  <si>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</si>
  <si>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</si>
  <si>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</si>
  <si>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</si>
  <si>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</si>
  <si>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</si>
  <si>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</si>
  <si>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</si>
  <si>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</si>
  <si>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</si>
  <si>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</si>
  <si>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</si>
  <si>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</si>
  <si>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</si>
  <si>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</si>
  <si>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</si>
  <si>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</si>
  <si>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</si>
  <si>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</si>
  <si>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</si>
  <si>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</si>
  <si>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</si>
  <si>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</si>
  <si>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</si>
  <si>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</si>
  <si>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</si>
  <si>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</si>
  <si>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</si>
  <si>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</si>
  <si>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</si>
  <si>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</si>
  <si>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</si>
  <si>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</si>
  <si>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</si>
  <si>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</si>
  <si>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</si>
  <si>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</si>
  <si>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</si>
  <si>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</si>
  <si>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</si>
  <si>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</si>
  <si>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</si>
  <si>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</si>
  <si>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</si>
  <si>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</si>
  <si>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</si>
  <si>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</si>
  <si>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</si>
  <si>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</si>
  <si>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</si>
  <si>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</si>
  <si>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</si>
  <si>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</si>
  <si>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</si>
  <si>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</si>
  <si>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</si>
  <si>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</si>
  <si>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</si>
  <si>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</si>
  <si>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</si>
  <si>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</si>
  <si>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</si>
  <si>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</si>
  <si>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</si>
  <si>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</si>
  <si>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</si>
  <si>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</si>
  <si>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</si>
  <si>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</si>
  <si>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</si>
  <si>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</si>
  <si>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</si>
  <si>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</si>
  <si>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</si>
  <si>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</si>
  <si>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</si>
  <si>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</si>
  <si>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</si>
  <si>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</si>
  <si>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</si>
  <si>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</si>
  <si>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</si>
  <si>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</si>
  <si>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</si>
  <si>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</si>
  <si>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</si>
  <si>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</si>
  <si>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</si>
  <si>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</si>
  <si>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</si>
  <si>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</si>
  <si>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</si>
  <si>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</si>
  <si>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</si>
  <si>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</si>
  <si>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</si>
  <si>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</si>
  <si>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</si>
  <si>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</si>
  <si>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</si>
  <si>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</si>
  <si>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</si>
  <si>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</si>
  <si>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</si>
  <si>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</si>
  <si>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</si>
  <si>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</si>
  <si>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</si>
  <si>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</si>
  <si>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</si>
  <si>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</si>
  <si>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</si>
  <si>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</si>
  <si>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</si>
  <si>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</si>
  <si>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</si>
  <si>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</si>
  <si>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</si>
  <si>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</si>
  <si>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</si>
  <si>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</si>
  <si>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</si>
  <si>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</si>
  <si>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</si>
  <si>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</si>
  <si>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</si>
  <si>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</si>
  <si>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</si>
  <si>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</si>
  <si>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</si>
  <si>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</si>
  <si>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</si>
  <si>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</si>
  <si>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</si>
  <si>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</si>
  <si>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</si>
  <si>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</si>
  <si>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</si>
  <si>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</si>
  <si>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</si>
  <si>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</si>
  <si>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</si>
  <si>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</si>
  <si>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</si>
  <si>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</si>
  <si>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</si>
  <si>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</si>
  <si>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</si>
  <si>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</si>
  <si>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</si>
  <si>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</si>
  <si>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</si>
  <si>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</si>
  <si>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</si>
  <si>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</si>
  <si>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</si>
  <si>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</si>
  <si>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</si>
  <si>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</si>
  <si>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</si>
  <si>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</si>
  <si>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</si>
  <si>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</si>
  <si>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</si>
  <si>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</si>
  <si>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</si>
  <si>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</si>
  <si>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</si>
  <si>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</si>
  <si>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</si>
  <si>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</si>
  <si>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</si>
  <si>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</si>
  <si>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</si>
  <si>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</si>
  <si>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</si>
  <si>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</si>
  <si>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</si>
  <si>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</si>
  <si>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</si>
  <si>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</si>
  <si>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</si>
  <si>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</si>
  <si>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</si>
  <si>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</si>
  <si>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</si>
  <si>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</si>
  <si>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</si>
  <si>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</si>
  <si>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</si>
  <si>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</si>
  <si>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</si>
  <si>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</si>
  <si>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</si>
  <si>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</si>
  <si>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</si>
  <si>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</si>
  <si>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</si>
  <si>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</si>
  <si>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</si>
  <si>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</si>
  <si>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</si>
  <si>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</si>
  <si>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</si>
  <si>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</si>
  <si>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</si>
  <si>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</si>
  <si>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</si>
  <si>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</si>
  <si>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</si>
  <si>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</si>
  <si>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</si>
  <si>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</si>
  <si>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</si>
  <si>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</si>
  <si>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</si>
  <si>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</si>
  <si>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</si>
  <si>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</si>
  <si>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</si>
  <si>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</si>
  <si>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</si>
  <si>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</si>
  <si>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</si>
  <si>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</si>
  <si>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</si>
  <si>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</si>
  <si>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</si>
  <si>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</si>
  <si>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</si>
  <si>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</si>
  <si>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</si>
  <si>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</si>
  <si>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</si>
  <si>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</si>
  <si>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</si>
  <si>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</si>
  <si>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</si>
  <si>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</si>
  <si>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</si>
  <si>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</si>
  <si>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</si>
  <si>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</si>
  <si>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</si>
  <si>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</si>
  <si>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</si>
  <si>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</si>
  <si>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</si>
  <si>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</si>
  <si>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</si>
  <si>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</si>
  <si>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</si>
  <si>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</si>
  <si>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</si>
  <si>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</si>
  <si>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</si>
  <si>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</si>
  <si>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</si>
  <si>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</si>
  <si>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</si>
  <si>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</si>
  <si>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</si>
  <si>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</si>
  <si>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</si>
  <si>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</si>
  <si>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</si>
  <si>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</si>
  <si>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</si>
  <si>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</si>
  <si>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</si>
  <si>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</si>
  <si>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</si>
  <si>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</si>
  <si>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</si>
  <si>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</si>
  <si>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</si>
  <si>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</si>
  <si>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</si>
  <si>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</si>
  <si>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</si>
  <si>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</si>
  <si>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</si>
  <si>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</si>
  <si>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</si>
  <si>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</si>
  <si>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</si>
  <si>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</si>
  <si>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</si>
  <si>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</si>
  <si>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</si>
  <si>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</si>
  <si>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</si>
  <si>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</si>
  <si>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</si>
  <si>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</si>
  <si>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</si>
  <si>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</si>
  <si>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</si>
  <si>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</si>
  <si>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</si>
  <si>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</si>
  <si>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</si>
  <si>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</si>
  <si>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</si>
  <si>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</si>
  <si>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</si>
  <si>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</si>
  <si>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</si>
  <si>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</si>
  <si>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</si>
  <si>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</si>
  <si>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</si>
  <si>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</si>
  <si>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</si>
  <si>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</si>
  <si>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</si>
  <si>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</si>
  <si>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</si>
  <si>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</si>
  <si>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</si>
  <si>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</si>
  <si>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</si>
  <si>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</si>
  <si>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</si>
  <si>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</si>
  <si>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</si>
  <si>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</si>
  <si>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</si>
  <si>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</si>
  <si>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</si>
  <si>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</si>
  <si>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</si>
  <si>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</si>
  <si>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</si>
  <si>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</si>
  <si>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</si>
  <si>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</si>
  <si>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</si>
  <si>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</si>
  <si>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</si>
  <si>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</si>
  <si>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</si>
  <si>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</si>
  <si>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</si>
  <si>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</si>
  <si>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</si>
  <si>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</si>
  <si>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</si>
  <si>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</si>
  <si>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</si>
  <si>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</si>
  <si>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</si>
  <si>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</si>
  <si>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</si>
  <si>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</si>
  <si>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</si>
  <si>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</si>
  <si>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</si>
  <si>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</si>
  <si>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</si>
  <si>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</si>
  <si>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</si>
  <si>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</si>
  <si>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</si>
  <si>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</si>
  <si>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</si>
  <si>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</si>
  <si>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</si>
  <si>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</si>
  <si>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</si>
  <si>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</si>
  <si>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</si>
  <si>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</si>
  <si>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</si>
  <si>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</si>
  <si>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</si>
  <si>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</si>
  <si>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</si>
  <si>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</si>
  <si>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</si>
  <si>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</si>
  <si>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</si>
  <si>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</si>
  <si>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</si>
  <si>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</si>
  <si>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</si>
  <si>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</si>
  <si>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</si>
  <si>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</si>
  <si>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</si>
  <si>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</si>
  <si>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</si>
  <si>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</si>
  <si>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</si>
  <si>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</si>
  <si>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</si>
  <si>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</si>
  <si>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</si>
  <si>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</si>
  <si>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</si>
  <si>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</si>
  <si>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</si>
  <si>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</si>
  <si>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</si>
  <si>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</si>
  <si>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</si>
  <si>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</si>
  <si>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</si>
  <si>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</si>
  <si>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</si>
  <si>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</si>
  <si>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</si>
  <si>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</si>
  <si>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</si>
  <si>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</si>
  <si>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</si>
  <si>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</si>
  <si>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</si>
  <si>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</si>
  <si>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</si>
  <si>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</si>
  <si>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</si>
  <si>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</si>
  <si>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</si>
  <si>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</si>
  <si>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</si>
  <si>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</si>
  <si>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</si>
  <si>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</si>
  <si>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</si>
  <si>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</si>
  <si>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</si>
  <si>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</si>
  <si>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</si>
  <si>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</si>
  <si>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</si>
  <si>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</si>
  <si>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</si>
  <si>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</si>
  <si>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</si>
  <si>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</si>
  <si>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</si>
  <si>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</si>
  <si>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</si>
  <si>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</si>
  <si>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</si>
  <si>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</si>
  <si>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</si>
  <si>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</si>
  <si>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</si>
  <si>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</si>
  <si>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</si>
  <si>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</si>
  <si>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</si>
  <si>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</si>
  <si>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</si>
  <si>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</si>
  <si>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</si>
  <si>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</si>
  <si>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</si>
  <si>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</si>
  <si>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</si>
  <si>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</si>
  <si>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</si>
  <si>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</si>
  <si>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</si>
  <si>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</si>
  <si>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</si>
  <si>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</si>
  <si>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</si>
  <si>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</si>
  <si>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</si>
  <si>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</si>
  <si>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</si>
  <si>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</si>
  <si>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</si>
  <si>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</si>
  <si>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</si>
  <si>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</si>
  <si>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</si>
  <si>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</si>
  <si>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</si>
  <si>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</si>
  <si>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</si>
  <si>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</si>
  <si>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</si>
  <si>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</si>
  <si>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</si>
  <si>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</si>
  <si>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</si>
  <si>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</si>
  <si>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</si>
  <si>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</si>
  <si>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</si>
  <si>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</si>
  <si>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</si>
  <si>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</si>
  <si>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</si>
  <si>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</si>
  <si>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</si>
  <si>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</si>
  <si>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</si>
  <si>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</si>
  <si>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</si>
  <si>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</si>
  <si>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</si>
  <si>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</si>
  <si>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</si>
  <si>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</si>
  <si>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</si>
  <si>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</si>
  <si>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</si>
  <si>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</si>
  <si>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</si>
  <si>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</si>
  <si>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</si>
  <si>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</si>
  <si>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</si>
  <si>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</si>
  <si>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</si>
  <si>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</si>
  <si>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</si>
  <si>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</si>
  <si>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</si>
  <si>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</si>
  <si>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</si>
  <si>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</si>
  <si>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</si>
  <si>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</si>
  <si>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</si>
  <si>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</si>
  <si>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</si>
  <si>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</si>
  <si>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</si>
  <si>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</si>
  <si>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</si>
  <si>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</si>
  <si>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</si>
  <si>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</si>
  <si>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</si>
  <si>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</si>
  <si>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</si>
  <si>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</si>
  <si>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</si>
  <si>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</si>
  <si>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</si>
  <si>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</si>
  <si>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</si>
  <si>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</si>
  <si>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</si>
  <si>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</si>
  <si>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</si>
  <si>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</si>
  <si>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</si>
  <si>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</si>
  <si>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</si>
  <si>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</si>
  <si>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</si>
  <si>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</si>
  <si>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</si>
  <si>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</si>
  <si>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</si>
  <si>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</si>
  <si>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</si>
  <si>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</si>
  <si>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</si>
  <si>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</si>
  <si>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</si>
  <si>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</si>
  <si>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</si>
  <si>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</si>
  <si>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</si>
  <si>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</si>
  <si>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</si>
  <si>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</si>
  <si>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</si>
  <si>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</si>
  <si>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</si>
  <si>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</si>
  <si>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</si>
  <si>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</si>
  <si>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</si>
  <si>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</si>
  <si>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</si>
  <si>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</si>
  <si>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</si>
  <si>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</si>
  <si>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</si>
  <si>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</si>
  <si>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</si>
  <si>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</si>
  <si>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</si>
  <si>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</si>
  <si>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</si>
  <si>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</si>
  <si>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</si>
  <si>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</si>
  <si>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</si>
  <si>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</si>
  <si>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</si>
  <si>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</si>
  <si>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</si>
  <si>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</si>
  <si>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</si>
  <si>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</si>
  <si>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</si>
  <si>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</si>
  <si>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</si>
  <si>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</si>
  <si>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</si>
  <si>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</si>
  <si>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</si>
  <si>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</si>
  <si>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</si>
  <si>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</si>
  <si>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</si>
  <si>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</si>
  <si>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</si>
  <si>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</si>
  <si>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</si>
  <si>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</si>
  <si>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</si>
  <si>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</si>
  <si>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</si>
  <si>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</si>
  <si>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</si>
  <si>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</si>
  <si>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</si>
  <si>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</si>
  <si>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</si>
  <si>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</si>
  <si>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</si>
  <si>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</si>
  <si>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</si>
  <si>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</si>
  <si>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</si>
  <si>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</si>
  <si>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</si>
  <si>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</si>
  <si>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</si>
  <si>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</si>
  <si>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</si>
  <si>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</si>
  <si>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</si>
  <si>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</si>
  <si>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</si>
  <si>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</si>
  <si>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</si>
  <si>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</si>
  <si>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</si>
  <si>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</si>
  <si>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</si>
  <si>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</si>
  <si>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</si>
  <si>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</si>
  <si>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</si>
  <si>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</si>
  <si>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</si>
  <si>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</si>
  <si>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</si>
  <si>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</si>
  <si>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</si>
  <si>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</si>
  <si>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</si>
  <si>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</si>
  <si>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</si>
  <si>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</si>
  <si>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</si>
  <si>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</si>
  <si>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</si>
  <si>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</si>
  <si>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</si>
  <si>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</si>
  <si>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</si>
  <si>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</si>
  <si>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</si>
  <si>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</si>
  <si>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</si>
  <si>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</si>
  <si>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</si>
  <si>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</si>
  <si>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</si>
  <si>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</si>
  <si>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</si>
  <si>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</si>
  <si>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</si>
  <si>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</si>
  <si>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</si>
  <si>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</si>
  <si>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</si>
  <si>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</si>
  <si>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</si>
  <si>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</si>
  <si>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</si>
  <si>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</si>
  <si>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</si>
  <si>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</si>
  <si>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</si>
  <si>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</si>
  <si>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</si>
  <si>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</si>
  <si>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</si>
  <si>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</si>
  <si>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</si>
  <si>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</si>
  <si>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</si>
  <si>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</si>
  <si>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</si>
  <si>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</si>
  <si>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</si>
  <si>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</si>
  <si>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</si>
  <si>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</si>
  <si>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</si>
  <si>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</si>
  <si>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</si>
  <si>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</si>
  <si>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</si>
  <si>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</si>
  <si>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</si>
  <si>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</si>
  <si>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</si>
  <si>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</si>
  <si>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</si>
  <si>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</si>
  <si>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</si>
  <si>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</si>
  <si>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</si>
  <si>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</si>
  <si>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</si>
  <si>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</si>
  <si>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</si>
  <si>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</si>
  <si>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</si>
  <si>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</si>
  <si>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</si>
  <si>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</si>
  <si>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</si>
  <si>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</si>
  <si>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</si>
  <si>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</si>
  <si>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</si>
  <si>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</si>
  <si>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</si>
  <si>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</si>
  <si>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</si>
  <si>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</si>
  <si>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</si>
  <si>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</si>
  <si>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</si>
  <si>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</si>
  <si>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</si>
  <si>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</si>
  <si>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</si>
  <si>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</si>
  <si>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</si>
  <si>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</si>
  <si>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</si>
  <si>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</si>
  <si>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</si>
  <si>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</si>
  <si>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</si>
  <si>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</si>
  <si>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</si>
  <si>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</si>
  <si>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</si>
  <si>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</si>
  <si>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</si>
  <si>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</si>
  <si>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</si>
  <si>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</si>
  <si>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</si>
  <si>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</si>
  <si>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</si>
  <si>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</si>
  <si>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</si>
  <si>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</si>
  <si>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</si>
  <si>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</si>
  <si>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</si>
  <si>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</si>
  <si>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</si>
  <si>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</si>
  <si>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</si>
  <si>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</si>
  <si>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</si>
  <si>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</si>
  <si>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</si>
  <si>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</si>
  <si>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</si>
  <si>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</si>
  <si>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</si>
  <si>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</si>
  <si>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</si>
  <si>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</si>
  <si>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</si>
  <si>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</si>
  <si>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</si>
  <si>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</si>
  <si>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</si>
  <si>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</si>
  <si>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</si>
  <si>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</si>
  <si>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</si>
  <si>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</si>
  <si>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</si>
  <si>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</si>
  <si>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</si>
  <si>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</si>
  <si>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</si>
  <si>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</si>
  <si>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</si>
  <si>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</si>
  <si>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</si>
  <si>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</si>
  <si>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</si>
  <si>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</si>
  <si>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</si>
  <si>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</si>
  <si>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</si>
  <si>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</si>
  <si>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</si>
  <si>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</si>
  <si>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</si>
  <si>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</si>
  <si>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</si>
  <si>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</si>
  <si>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</si>
  <si>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</si>
  <si>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</si>
  <si>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</si>
  <si>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</si>
  <si>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</si>
  <si>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</si>
  <si>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</si>
  <si>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</si>
  <si>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</si>
  <si>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</si>
  <si>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</si>
  <si>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</si>
  <si>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</si>
  <si>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</si>
  <si>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</si>
  <si>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</si>
  <si>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</si>
  <si>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</si>
  <si>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</si>
  <si>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</si>
  <si>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</si>
  <si>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</si>
  <si>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</si>
  <si>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</si>
  <si>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</si>
  <si>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</si>
  <si>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</si>
  <si>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</si>
  <si>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</si>
  <si>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</si>
  <si>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</si>
  <si>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</si>
  <si>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</si>
  <si>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</si>
  <si>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</si>
  <si>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</si>
  <si>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</si>
  <si>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</si>
  <si>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</si>
  <si>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</si>
  <si>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</si>
  <si>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</si>
  <si>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</si>
  <si>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</si>
  <si>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</si>
  <si>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</si>
  <si>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</si>
  <si>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</si>
  <si>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</si>
  <si>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</si>
  <si>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</si>
  <si>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</si>
  <si>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</si>
  <si>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</si>
  <si>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</si>
  <si>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</si>
  <si>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</si>
  <si>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</si>
  <si>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</si>
  <si>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</si>
  <si>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</si>
  <si>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</si>
  <si>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</si>
  <si>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</si>
  <si>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</si>
  <si>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</si>
  <si>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</si>
  <si>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</si>
  <si>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</si>
  <si>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</si>
  <si>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</si>
  <si>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</si>
  <si>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</si>
  <si>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</si>
  <si>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</si>
  <si>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</si>
  <si>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</si>
  <si>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</si>
  <si>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</si>
  <si>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</si>
  <si>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</si>
  <si>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</si>
  <si>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</si>
  <si>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</si>
  <si>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</si>
  <si>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</si>
  <si>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</si>
  <si>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</si>
  <si>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</si>
  <si>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</si>
  <si>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</si>
  <si>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</si>
  <si>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</si>
  <si>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</si>
  <si>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</si>
  <si>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</si>
  <si>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</si>
  <si>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</si>
  <si>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</si>
  <si>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</si>
  <si>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</si>
  <si>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</si>
  <si>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</si>
  <si>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</si>
  <si>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</si>
  <si>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</si>
  <si>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</si>
  <si>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</si>
  <si>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</si>
  <si>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</si>
  <si>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</si>
  <si>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</si>
  <si>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</si>
  <si>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</si>
  <si>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</si>
  <si>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</si>
  <si>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</si>
  <si>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</si>
  <si>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</si>
  <si>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</si>
  <si>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</si>
  <si>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</si>
  <si>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</si>
  <si>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</si>
  <si>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</si>
  <si>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</si>
  <si>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</si>
  <si>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</si>
  <si>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</si>
  <si>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</si>
  <si>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</si>
  <si>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</si>
  <si>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</si>
  <si>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</si>
  <si>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</si>
  <si>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</si>
  <si>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</si>
  <si>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</si>
  <si>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</si>
  <si>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</si>
  <si>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</si>
  <si>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</si>
  <si>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</si>
  <si>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</si>
  <si>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</si>
  <si>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</si>
  <si>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</si>
  <si>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</si>
  <si>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</si>
  <si>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</si>
  <si>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</si>
  <si>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</si>
  <si>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</si>
  <si>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</si>
  <si>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</si>
  <si>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</si>
  <si>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</si>
  <si>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</si>
  <si>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</si>
  <si>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</si>
  <si>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</si>
  <si>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</si>
  <si>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</si>
  <si>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</si>
  <si>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</si>
  <si>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</si>
  <si>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</si>
  <si>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</si>
  <si>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</si>
  <si>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</si>
  <si>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</si>
  <si>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</si>
  <si>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</si>
  <si>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</si>
  <si>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</si>
  <si>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</si>
  <si>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</si>
  <si>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</si>
  <si>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</si>
  <si>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</si>
  <si>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</si>
  <si>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</si>
  <si>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</si>
  <si>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</si>
  <si>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</si>
  <si>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</si>
  <si>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</si>
  <si>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</si>
  <si>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</si>
  <si>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</si>
  <si>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</si>
  <si>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</si>
  <si>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</si>
  <si>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</si>
  <si>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</si>
  <si>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</si>
  <si>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</si>
  <si>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</si>
  <si>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</si>
  <si>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</si>
  <si>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</si>
  <si>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</si>
  <si>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</si>
  <si>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</si>
  <si>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</si>
  <si>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</si>
  <si>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</si>
  <si>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</si>
  <si>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</si>
  <si>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</si>
  <si>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</si>
  <si>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</si>
  <si>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</si>
  <si>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</si>
  <si>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</si>
  <si>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</si>
  <si>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</si>
  <si>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</si>
  <si>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</si>
  <si>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</si>
  <si>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</si>
  <si>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</si>
  <si>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</si>
  <si>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</si>
  <si>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</si>
  <si>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</si>
  <si>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</si>
  <si>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</si>
  <si>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</si>
  <si>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</si>
  <si>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</si>
  <si>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</si>
  <si>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</si>
  <si>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</si>
  <si>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</si>
  <si>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</si>
  <si>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</si>
  <si>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</si>
  <si>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</si>
  <si>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</si>
  <si>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</si>
  <si>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</si>
  <si>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</si>
  <si>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</si>
  <si>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</si>
  <si>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</si>
  <si>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</si>
  <si>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</si>
  <si>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</si>
  <si>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</si>
  <si>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</si>
  <si>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</si>
  <si>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</si>
  <si>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</si>
  <si>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</si>
  <si>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</si>
  <si>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</si>
  <si>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</si>
  <si>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</si>
  <si>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</si>
  <si>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</si>
  <si>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</si>
  <si>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</si>
  <si>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</si>
  <si>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</si>
  <si>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</si>
  <si>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</si>
  <si>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</si>
  <si>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</si>
  <si>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</si>
  <si>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</si>
  <si>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</si>
  <si>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</si>
  <si>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</si>
  <si>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</si>
  <si>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</si>
  <si>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</si>
  <si>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</si>
  <si>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</si>
  <si>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</si>
  <si>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</si>
  <si>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</si>
  <si>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</si>
  <si>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</si>
  <si>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</si>
  <si>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</si>
  <si>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</si>
  <si>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</si>
  <si>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</si>
  <si>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</si>
  <si>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</si>
  <si>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</si>
  <si>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</si>
  <si>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</si>
  <si>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</si>
  <si>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</si>
  <si>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</si>
  <si>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</si>
  <si>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</si>
  <si>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</si>
  <si>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</si>
  <si>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</si>
  <si>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</si>
  <si>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</si>
  <si>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</si>
  <si>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</si>
  <si>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</si>
  <si>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</si>
  <si>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</si>
  <si>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</si>
  <si>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</si>
  <si>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</si>
  <si>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</si>
  <si>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</si>
  <si>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</si>
  <si>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</si>
  <si>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</si>
  <si>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</si>
  <si>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</si>
  <si>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</si>
  <si>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</si>
  <si>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</si>
  <si>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</si>
  <si>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</si>
  <si>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</si>
  <si>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</si>
  <si>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</si>
  <si>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</si>
  <si>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</si>
  <si>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</si>
  <si>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</si>
  <si>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</si>
  <si>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</si>
  <si>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</si>
  <si>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</si>
  <si>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</si>
  <si>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</si>
  <si>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</si>
  <si>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</si>
  <si>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</si>
  <si>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</si>
  <si>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</si>
  <si>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</si>
  <si>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</si>
  <si>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</si>
  <si>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</si>
  <si>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</si>
  <si>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</si>
  <si>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</si>
  <si>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</si>
  <si>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</si>
  <si>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</si>
  <si>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</si>
  <si>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</si>
  <si>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</si>
  <si>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</si>
  <si>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</si>
  <si>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</si>
  <si>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</si>
  <si>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</si>
  <si>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</si>
  <si>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</si>
  <si>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</si>
  <si>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</si>
  <si>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</si>
  <si>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</si>
  <si>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</si>
  <si>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</si>
  <si>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</si>
  <si>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</si>
  <si>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</si>
  <si>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</si>
  <si>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</si>
  <si>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</si>
  <si>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</si>
  <si>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</si>
  <si>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</si>
  <si>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</si>
  <si>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</si>
  <si>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</si>
  <si>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</si>
  <si>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</si>
  <si>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</si>
  <si>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</si>
  <si>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</si>
  <si>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</si>
  <si>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</si>
  <si>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</si>
  <si>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</si>
  <si>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</si>
  <si>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</si>
  <si>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</si>
  <si>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</si>
  <si>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</si>
  <si>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</si>
  <si>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</si>
  <si>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</si>
  <si>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</si>
  <si>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</si>
  <si>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</si>
  <si>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</si>
  <si>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</si>
  <si>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</si>
  <si>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</si>
  <si>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</si>
  <si>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</si>
  <si>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</si>
  <si>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</si>
  <si>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</si>
  <si>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</si>
  <si>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</si>
  <si>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</si>
  <si>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</si>
  <si>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</si>
  <si>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</si>
  <si>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</si>
  <si>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</si>
  <si>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</si>
  <si>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</si>
  <si>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</si>
  <si>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</si>
  <si>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</si>
  <si>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</si>
  <si>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</si>
  <si>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</si>
  <si>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</si>
  <si>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</si>
  <si>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</si>
  <si>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</si>
  <si>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</si>
  <si>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</si>
  <si>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</si>
  <si>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</si>
  <si>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</si>
  <si>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</si>
  <si>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</si>
  <si>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</si>
  <si>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</si>
  <si>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</si>
  <si>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</si>
  <si>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</si>
  <si>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</si>
  <si>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</si>
  <si>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</si>
  <si>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</si>
  <si>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</si>
  <si>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</si>
  <si>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</si>
  <si>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</si>
  <si>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</si>
  <si>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</si>
  <si>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</si>
  <si>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</si>
  <si>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</si>
  <si>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</si>
  <si>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</si>
  <si>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</si>
  <si>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</si>
  <si>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</si>
  <si>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</si>
  <si>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</si>
  <si>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</si>
  <si>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</si>
  <si>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</si>
  <si>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</si>
  <si>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</si>
  <si>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</si>
  <si>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</si>
  <si>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</si>
  <si>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</si>
  <si>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</si>
  <si>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</si>
  <si>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</si>
  <si>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</si>
  <si>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</si>
  <si>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</si>
  <si>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</si>
  <si>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</si>
  <si>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</si>
  <si>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</si>
  <si>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</si>
  <si>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</si>
  <si>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</si>
  <si>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</si>
  <si>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</si>
  <si>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</si>
  <si>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</si>
  <si>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</si>
  <si>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</si>
  <si>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</si>
  <si>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</si>
  <si>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</si>
  <si>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</si>
  <si>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</si>
  <si>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</si>
  <si>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</si>
  <si>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</si>
  <si>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</si>
  <si>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</si>
  <si>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</si>
  <si>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</si>
  <si>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</si>
  <si>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</si>
  <si>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</si>
  <si>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</si>
  <si>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</si>
  <si>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</si>
  <si>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</si>
  <si>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</si>
  <si>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</si>
  <si>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</si>
  <si>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</si>
  <si>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</si>
  <si>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</si>
  <si>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</si>
  <si>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</si>
  <si>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</si>
  <si>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</si>
  <si>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</si>
  <si>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</si>
  <si>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</si>
  <si>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</si>
  <si>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</si>
  <si>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</si>
  <si>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</si>
  <si>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</si>
  <si>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</si>
  <si>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</si>
  <si>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</si>
  <si>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</si>
  <si>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</si>
  <si>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</si>
  <si>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</si>
  <si>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</si>
  <si>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</si>
  <si>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</si>
  <si>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</si>
  <si>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</si>
  <si>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</si>
  <si>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</si>
  <si>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</si>
  <si>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</si>
  <si>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</si>
  <si>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</si>
  <si>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</si>
  <si>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</si>
  <si>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</si>
  <si>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</si>
  <si>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</si>
  <si>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</si>
  <si>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</si>
  <si>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</si>
  <si>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</si>
  <si>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</si>
  <si>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</si>
  <si>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</si>
  <si>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</si>
  <si>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</si>
  <si>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</si>
  <si>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</si>
  <si>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</si>
  <si>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</si>
  <si>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</si>
  <si>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</si>
  <si>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</si>
  <si>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</si>
  <si>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</si>
  <si>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</si>
  <si>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</si>
  <si>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</si>
  <si>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</si>
  <si>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</si>
  <si>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</si>
  <si>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</si>
  <si>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</si>
  <si>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</si>
  <si>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</si>
  <si>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</si>
  <si>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</si>
  <si>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</si>
  <si>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</si>
  <si>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</si>
  <si>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</si>
  <si>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</si>
  <si>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</si>
  <si>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</si>
  <si>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</si>
  <si>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</si>
  <si>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</si>
  <si>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</si>
  <si>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</si>
  <si>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</si>
  <si>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</si>
  <si>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</si>
  <si>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</si>
  <si>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</si>
  <si>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</si>
  <si>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</si>
  <si>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</si>
  <si>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</si>
  <si>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</si>
  <si>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</si>
  <si>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</si>
  <si>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</si>
  <si>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</si>
  <si>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</si>
  <si>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</si>
  <si>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</si>
  <si>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</si>
  <si>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</si>
  <si>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</si>
  <si>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</si>
  <si>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</si>
  <si>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</si>
  <si>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</si>
  <si>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</si>
  <si>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</si>
  <si>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</si>
  <si>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</si>
  <si>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</si>
  <si>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</si>
  <si>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</si>
  <si>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</si>
  <si>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</si>
  <si>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</si>
  <si>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</si>
  <si>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</si>
  <si>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</si>
  <si>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</si>
  <si>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</si>
  <si>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</si>
  <si>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</si>
  <si>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</si>
  <si>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</si>
  <si>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</si>
  <si>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</si>
  <si>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</si>
  <si>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</si>
  <si>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</si>
  <si>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</si>
  <si>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</si>
  <si>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</si>
  <si>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</si>
  <si>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</si>
  <si>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</si>
  <si>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</si>
  <si>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</si>
  <si>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</si>
  <si>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</si>
  <si>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</si>
  <si>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</si>
  <si>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</si>
  <si>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</si>
  <si>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</si>
  <si>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</si>
  <si>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</si>
  <si>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</si>
  <si>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</si>
  <si>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</si>
  <si>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</si>
  <si>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</si>
  <si>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</si>
  <si>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</si>
  <si>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</si>
  <si>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</si>
  <si>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</si>
  <si>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</si>
  <si>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</si>
  <si>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</si>
  <si>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</si>
  <si>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</si>
  <si>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</si>
  <si>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</si>
  <si>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</si>
  <si>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</si>
  <si>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</si>
  <si>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</si>
  <si>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</si>
  <si>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</si>
  <si>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</si>
  <si>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</si>
  <si>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</si>
  <si>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</si>
  <si>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</si>
  <si>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</si>
  <si>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</si>
  <si>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</si>
  <si>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</si>
  <si>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</si>
  <si>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</si>
  <si>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</si>
  <si>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</si>
  <si>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</si>
  <si>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</si>
  <si>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</si>
  <si>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</si>
  <si>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</si>
  <si>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</si>
  <si>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</si>
  <si>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</si>
  <si>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</si>
  <si>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</si>
  <si>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</si>
  <si>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</si>
  <si>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</si>
  <si>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</si>
  <si>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</si>
  <si>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</si>
  <si>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</si>
  <si>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</si>
  <si>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</si>
  <si>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</si>
  <si>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</si>
  <si>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</si>
  <si>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</si>
  <si>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</si>
  <si>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</si>
  <si>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</si>
  <si>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</si>
  <si>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</si>
  <si>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</si>
  <si>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</si>
  <si>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</si>
  <si>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</si>
  <si>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</si>
  <si>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</si>
  <si>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</si>
  <si>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</si>
  <si>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</si>
  <si>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</si>
  <si>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</si>
  <si>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</si>
  <si>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</si>
  <si>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</si>
  <si>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</si>
  <si>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</si>
  <si>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</si>
  <si>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</si>
  <si>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</si>
  <si>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</si>
  <si>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</si>
  <si>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</si>
  <si>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</si>
  <si>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</si>
  <si>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</si>
  <si>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</si>
  <si>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</si>
  <si>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</si>
  <si>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</si>
  <si>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</si>
  <si>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</si>
  <si>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</si>
  <si>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</si>
  <si>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</si>
  <si>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</si>
  <si>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</si>
  <si>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</si>
  <si>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</si>
  <si>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</si>
  <si>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</si>
  <si>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</si>
  <si>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</si>
  <si>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</si>
  <si>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</si>
  <si>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</si>
  <si>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</si>
  <si>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</si>
  <si>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</si>
  <si>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</si>
  <si>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</si>
  <si>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</si>
  <si>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</si>
  <si>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</si>
  <si>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</si>
  <si>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</si>
  <si>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</si>
  <si>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</si>
  <si>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</si>
  <si>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</si>
  <si>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</si>
  <si>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</si>
  <si>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</si>
  <si>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</si>
  <si>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</si>
  <si>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</si>
  <si>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</si>
  <si>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</si>
  <si>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</si>
  <si>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</si>
  <si>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</si>
  <si>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</si>
  <si>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</si>
  <si>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</si>
  <si>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</si>
  <si>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</si>
  <si>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</si>
  <si>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</si>
  <si>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</si>
  <si>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</si>
  <si>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</si>
  <si>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</si>
  <si>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</si>
  <si>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</si>
  <si>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</si>
  <si>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</si>
  <si>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</si>
  <si>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</si>
  <si>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</si>
  <si>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</si>
  <si>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</si>
  <si>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</si>
  <si>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</si>
  <si>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</si>
  <si>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</si>
  <si>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</si>
  <si>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</si>
  <si>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</si>
  <si>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</si>
  <si>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</si>
  <si>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</si>
  <si>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</si>
  <si>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</si>
  <si>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</si>
  <si>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</si>
  <si>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</si>
  <si>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</si>
  <si>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</si>
  <si>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</si>
  <si>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</si>
  <si>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</si>
  <si>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</si>
  <si>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</si>
  <si>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</si>
  <si>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</si>
  <si>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</si>
  <si>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</si>
  <si>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</si>
  <si>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</si>
  <si>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</si>
  <si>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</si>
  <si>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</si>
  <si>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</si>
  <si>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</si>
  <si>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</si>
  <si>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</si>
  <si>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</si>
  <si>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</si>
  <si>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</si>
  <si>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</si>
  <si>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</si>
  <si>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</si>
  <si>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</si>
  <si>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</si>
  <si>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</si>
  <si>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</si>
  <si>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</si>
  <si>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</si>
  <si>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</si>
  <si>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</si>
  <si>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</si>
  <si>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</si>
  <si>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</si>
  <si>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</si>
  <si>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</si>
  <si>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</si>
  <si>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</si>
  <si>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</si>
  <si>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</si>
  <si>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</si>
  <si>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</si>
  <si>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</si>
  <si>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</si>
  <si>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</si>
  <si>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</si>
  <si>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</si>
  <si>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</si>
  <si>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</si>
  <si>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</si>
  <si>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</si>
  <si>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</si>
  <si>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</si>
  <si>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</si>
  <si>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</si>
  <si>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</si>
  <si>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</si>
  <si>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</si>
  <si>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</si>
  <si>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</si>
  <si>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</si>
  <si>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</si>
  <si>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</si>
  <si>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</si>
  <si>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</si>
  <si>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</si>
  <si>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</si>
  <si>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</si>
  <si>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</si>
  <si>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</si>
  <si>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</si>
  <si>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</si>
  <si>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</si>
  <si>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</si>
  <si>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</si>
  <si>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</si>
  <si>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</si>
  <si>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</si>
  <si>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</si>
  <si>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</si>
  <si>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</si>
  <si>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</si>
  <si>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</si>
  <si>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</si>
  <si>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</si>
  <si>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</si>
  <si>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</si>
  <si>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</si>
  <si>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</si>
  <si>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</si>
  <si>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</si>
  <si>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</si>
  <si>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</si>
  <si>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</si>
  <si>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</si>
  <si>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</si>
  <si>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</si>
  <si>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</si>
  <si>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</si>
  <si>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</si>
  <si>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</si>
  <si>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</si>
  <si>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</si>
  <si>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</si>
  <si>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</si>
  <si>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</si>
  <si>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</si>
  <si>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</si>
  <si>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</si>
  <si>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</si>
  <si>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</si>
  <si>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</si>
  <si>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</si>
  <si>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</si>
  <si>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</si>
  <si>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</si>
  <si>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</si>
  <si>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</si>
  <si>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</si>
  <si>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</si>
  <si>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</si>
  <si>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</si>
  <si>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</si>
  <si>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</si>
  <si>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</si>
  <si>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</si>
  <si>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</si>
  <si>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</si>
  <si>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</si>
  <si>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</si>
  <si>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</si>
  <si>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</si>
  <si>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</si>
  <si>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</si>
  <si>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</si>
  <si>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</si>
  <si>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</si>
  <si>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</si>
  <si>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</si>
  <si>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</si>
  <si>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</si>
  <si>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</si>
  <si>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</si>
  <si>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</si>
  <si>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</si>
  <si>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</si>
  <si>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</si>
  <si>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</si>
  <si>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</si>
  <si>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</si>
  <si>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</si>
  <si>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</si>
  <si>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</si>
  <si>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</si>
  <si>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</si>
  <si>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</si>
  <si>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</si>
  <si>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</si>
  <si>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</si>
  <si>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</si>
  <si>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</si>
  <si>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</si>
  <si>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</si>
  <si>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</si>
  <si>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</si>
  <si>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</si>
  <si>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</si>
  <si>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</si>
  <si>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</si>
  <si>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</si>
  <si>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</si>
  <si>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</si>
  <si>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</si>
  <si>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</si>
  <si>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</si>
  <si>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</si>
  <si>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</si>
  <si>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</si>
  <si>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</si>
  <si>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</si>
  <si>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</si>
  <si>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</si>
  <si>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</si>
  <si>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</si>
  <si>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</si>
  <si>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</si>
  <si>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</si>
  <si>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</si>
  <si>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</si>
  <si>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</si>
  <si>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</si>
  <si>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</si>
  <si>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</si>
  <si>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</si>
  <si>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</si>
  <si>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</si>
  <si>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</si>
  <si>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</si>
  <si>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</si>
  <si>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</si>
  <si>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</si>
  <si>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</si>
  <si>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</si>
  <si>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</si>
  <si>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</si>
  <si>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</si>
  <si>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</si>
  <si>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</si>
  <si>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</si>
  <si>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</si>
  <si>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</si>
  <si>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</si>
  <si>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</si>
  <si>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</si>
  <si>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</si>
  <si>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</si>
  <si>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</si>
  <si>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</si>
  <si>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</si>
  <si>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</si>
  <si>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</si>
  <si>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</si>
  <si>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</si>
  <si>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</si>
  <si>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</si>
  <si>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</si>
  <si>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</si>
  <si>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</si>
  <si>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</si>
  <si>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</si>
  <si>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</si>
  <si>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</si>
  <si>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</si>
  <si>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</si>
  <si>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</si>
  <si>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</si>
  <si>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</si>
  <si>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</si>
  <si>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</si>
  <si>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</si>
  <si>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</si>
  <si>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</si>
  <si>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</si>
  <si>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</si>
  <si>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</si>
  <si>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</si>
  <si>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</si>
  <si>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</si>
  <si>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</si>
  <si>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</si>
  <si>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</si>
  <si>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</si>
  <si>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</si>
  <si>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</si>
  <si>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</si>
  <si>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</si>
  <si>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</si>
  <si>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</si>
  <si>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</si>
  <si>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</si>
  <si>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</si>
  <si>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</si>
  <si>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</si>
  <si>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</si>
  <si>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</si>
  <si>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</si>
  <si>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</si>
  <si>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</si>
  <si>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</si>
  <si>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</si>
  <si>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</si>
  <si>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</si>
  <si>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</si>
  <si>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</si>
  <si>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</si>
  <si>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</si>
  <si>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</si>
  <si>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</si>
  <si>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</si>
  <si>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</si>
  <si>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</si>
  <si>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</si>
  <si>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</si>
  <si>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</si>
  <si>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</si>
  <si>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</si>
  <si>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</si>
  <si>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</si>
  <si>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</si>
  <si>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</si>
  <si>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</si>
  <si>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</si>
  <si>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</si>
  <si>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</si>
  <si>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</si>
  <si>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</si>
  <si>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</si>
  <si>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</si>
  <si>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</si>
  <si>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</si>
  <si>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</si>
  <si>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</si>
  <si>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</si>
  <si>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</si>
  <si>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</si>
  <si>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</si>
  <si>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</si>
  <si>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</si>
  <si>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</si>
  <si>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</si>
  <si>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</si>
  <si>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</si>
  <si>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</si>
  <si>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</si>
  <si>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</si>
  <si>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</si>
  <si>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</si>
  <si>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</si>
  <si>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</si>
  <si>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</si>
  <si>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</si>
  <si>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</si>
  <si>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</si>
  <si>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</si>
  <si>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</si>
  <si>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</si>
  <si>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</si>
  <si>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</si>
  <si>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</si>
  <si>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</si>
  <si>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</si>
  <si>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</si>
  <si>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</si>
  <si>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</si>
  <si>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</si>
  <si>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</si>
  <si>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</si>
  <si>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</si>
  <si>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</si>
  <si>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</si>
  <si>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</si>
  <si>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</si>
  <si>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</si>
  <si>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</si>
  <si>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</si>
  <si>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</si>
  <si>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</si>
  <si>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</si>
  <si>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</si>
  <si>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</si>
  <si>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</si>
  <si>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</si>
  <si>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</si>
  <si>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</si>
  <si>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</si>
  <si>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</si>
  <si>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</si>
  <si>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</si>
  <si>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</si>
  <si>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</si>
  <si>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</si>
  <si>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</si>
  <si>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</si>
  <si>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</si>
  <si>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</si>
  <si>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</si>
  <si>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</si>
  <si>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</si>
  <si>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</si>
  <si>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</si>
  <si>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</si>
  <si>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</si>
  <si>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</si>
  <si>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</si>
  <si>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</si>
  <si>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</si>
  <si>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</si>
  <si>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</si>
  <si>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</si>
  <si>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</si>
  <si>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</si>
  <si>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</si>
  <si>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</si>
  <si>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</si>
  <si>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</si>
  <si>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</si>
  <si>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</si>
  <si>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</si>
  <si>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</si>
  <si>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</si>
  <si>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</si>
  <si>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</si>
  <si>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</si>
  <si>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</si>
  <si>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</si>
  <si>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</si>
  <si>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</si>
  <si>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</si>
  <si>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</si>
  <si>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</si>
  <si>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</si>
  <si>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</si>
  <si>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</si>
  <si>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</si>
  <si>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</si>
  <si>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</si>
  <si>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</si>
  <si>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</si>
  <si>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</si>
  <si>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</si>
  <si>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</si>
  <si>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</si>
  <si>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</si>
  <si>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</si>
  <si>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</si>
  <si>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</si>
  <si>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</si>
  <si>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</si>
  <si>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</si>
  <si>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</si>
  <si>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</si>
  <si>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</si>
  <si>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</si>
  <si>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</si>
  <si>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</si>
  <si>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</si>
  <si>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</si>
  <si>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</si>
  <si>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</si>
  <si>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</si>
  <si>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</si>
  <si>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</si>
  <si>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</si>
  <si>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</si>
  <si>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</si>
  <si>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</si>
  <si>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</si>
  <si>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</si>
  <si>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</si>
  <si>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</si>
  <si>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</si>
  <si>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</si>
  <si>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</si>
  <si>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</si>
  <si>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</si>
  <si>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</si>
  <si>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</si>
  <si>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</si>
  <si>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</si>
  <si>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</si>
  <si>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</si>
  <si>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</si>
  <si>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</si>
  <si>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</si>
  <si>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</si>
  <si>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</si>
  <si>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</si>
  <si>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</si>
  <si>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</si>
  <si>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</si>
  <si>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</si>
  <si>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</si>
  <si>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</si>
  <si>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</si>
  <si>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</si>
  <si>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</si>
  <si>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</si>
  <si>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</si>
  <si>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</si>
  <si>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</si>
  <si>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</si>
  <si>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</si>
  <si>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</si>
  <si>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</si>
  <si>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</si>
  <si>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</si>
  <si>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</si>
  <si>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</si>
  <si>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</si>
  <si>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</si>
  <si>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</si>
  <si>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</si>
  <si>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</si>
  <si>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</si>
  <si>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</si>
  <si>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</si>
  <si>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</si>
  <si>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</si>
  <si>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</si>
  <si>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</si>
  <si>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</si>
  <si>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</si>
  <si>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</si>
  <si>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</si>
  <si>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</si>
  <si>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</si>
  <si>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</si>
  <si>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</si>
  <si>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</si>
  <si>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</si>
  <si>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</si>
  <si>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</si>
  <si>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</si>
  <si>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</si>
  <si>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</si>
  <si>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</si>
  <si>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</si>
  <si>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</si>
  <si>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</si>
  <si>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</si>
  <si>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</si>
  <si>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</si>
  <si>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</si>
  <si>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</si>
  <si>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</si>
  <si>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</si>
  <si>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</si>
  <si>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</si>
  <si>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</si>
  <si>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</si>
  <si>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</si>
  <si>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</si>
  <si>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</si>
  <si>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</si>
  <si>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</si>
  <si>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</si>
  <si>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</si>
  <si>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</si>
  <si>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</si>
  <si>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</si>
  <si>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</si>
  <si>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</si>
  <si>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</si>
  <si>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</si>
  <si>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</si>
  <si>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</si>
  <si>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</si>
  <si>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</si>
  <si>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</si>
  <si>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</si>
  <si>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</si>
  <si>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</si>
  <si>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</si>
  <si>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</si>
  <si>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</si>
  <si>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</si>
  <si>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</si>
  <si>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</si>
  <si>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</si>
  <si>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</si>
  <si>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</si>
  <si>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</si>
  <si>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</si>
  <si>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</si>
  <si>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</si>
  <si>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</si>
  <si>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</si>
  <si>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</si>
  <si>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</si>
  <si>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</si>
  <si>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</si>
  <si>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</si>
  <si>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</si>
  <si>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</si>
  <si>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</si>
  <si>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</si>
  <si>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</si>
  <si>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</si>
  <si>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</si>
  <si>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</si>
  <si>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</si>
  <si>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</si>
  <si>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</si>
  <si>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</si>
  <si>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</si>
  <si>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</si>
  <si>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</si>
  <si>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</si>
  <si>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</si>
  <si>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</si>
  <si>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</si>
  <si>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</si>
  <si>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</si>
  <si>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</si>
  <si>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</si>
  <si>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</si>
  <si>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</si>
  <si>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</si>
  <si>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</si>
  <si>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</si>
  <si>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</si>
  <si>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</si>
  <si>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</si>
  <si>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</si>
  <si>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</si>
  <si>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</si>
  <si>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</si>
  <si>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</si>
  <si>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</si>
  <si>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</si>
  <si>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</si>
  <si>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</si>
  <si>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</si>
  <si>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</si>
  <si>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</si>
  <si>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</si>
  <si>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</si>
  <si>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</si>
  <si>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</si>
  <si>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</si>
  <si>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</si>
  <si>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</si>
  <si>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</si>
  <si>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</si>
  <si>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</si>
  <si>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</si>
  <si>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</si>
  <si>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</si>
  <si>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</si>
  <si>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</si>
  <si>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</si>
  <si>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</si>
  <si>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</si>
  <si>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</si>
  <si>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</si>
  <si>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</si>
  <si>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</si>
  <si>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</si>
  <si>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</si>
  <si>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</si>
  <si>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</si>
  <si>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</si>
  <si>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</si>
  <si>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</si>
  <si>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</si>
  <si>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</si>
  <si>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</si>
  <si>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</si>
  <si>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</si>
  <si>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</si>
  <si>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</si>
  <si>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</si>
  <si>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</si>
  <si>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</si>
  <si>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</si>
  <si>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</si>
  <si>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</si>
  <si>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</si>
  <si>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</si>
  <si>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</si>
  <si>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</si>
  <si>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</si>
  <si>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</si>
  <si>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</si>
  <si>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</si>
  <si>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</si>
  <si>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</si>
  <si>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</si>
  <si>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</si>
  <si>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</si>
  <si>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</si>
  <si>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</si>
  <si>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</si>
  <si>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</si>
  <si>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</si>
  <si>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</si>
  <si>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</si>
  <si>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</si>
  <si>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</si>
  <si>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</si>
  <si>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</si>
  <si>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</si>
  <si>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</si>
  <si>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</si>
  <si>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</si>
  <si>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</si>
  <si>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</si>
  <si>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</si>
  <si>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</si>
  <si>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</si>
  <si>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</si>
  <si>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</si>
  <si>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</si>
  <si>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</si>
  <si>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</si>
  <si>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</si>
  <si>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</si>
  <si>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</si>
  <si>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</si>
  <si>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</si>
  <si>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</si>
  <si>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</si>
  <si>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</si>
  <si>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</si>
  <si>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</si>
  <si>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</si>
  <si>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</si>
  <si>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</si>
  <si>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</si>
  <si>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</si>
  <si>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</si>
  <si>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</si>
  <si>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</si>
  <si>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</si>
  <si>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</si>
  <si>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</si>
  <si>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</si>
  <si>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</si>
  <si>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</si>
  <si>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</si>
  <si>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</si>
  <si>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</si>
  <si>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</si>
  <si>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</si>
  <si>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</si>
  <si>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</si>
  <si>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</si>
  <si>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</si>
  <si>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</si>
  <si>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</si>
  <si>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</si>
  <si>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</si>
  <si>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</si>
  <si>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</si>
  <si>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</si>
  <si>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</si>
  <si>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</si>
  <si>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</si>
  <si>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</si>
  <si>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</si>
  <si>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</si>
  <si>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</si>
  <si>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</si>
  <si>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</si>
  <si>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</si>
  <si>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</si>
  <si>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</si>
  <si>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</si>
  <si>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</si>
  <si>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</si>
  <si>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</si>
  <si>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</si>
  <si>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</si>
  <si>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</si>
  <si>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</si>
  <si>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</si>
  <si>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</si>
  <si>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</si>
  <si>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</si>
  <si>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</si>
  <si>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</si>
  <si>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</si>
  <si>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</si>
  <si>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</si>
  <si>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</si>
  <si>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</si>
  <si>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</si>
  <si>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</si>
  <si>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</si>
  <si>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</si>
  <si>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</si>
  <si>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</si>
  <si>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</si>
  <si>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</si>
  <si>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</si>
  <si>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</si>
  <si>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</si>
  <si>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</si>
  <si>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</si>
  <si>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</si>
  <si>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</si>
  <si>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</si>
  <si>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</si>
  <si>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</si>
  <si>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</si>
  <si>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</si>
  <si>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</si>
  <si>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</si>
  <si>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</si>
  <si>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</si>
  <si>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</si>
  <si>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</si>
  <si>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</si>
  <si>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</si>
  <si>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</si>
  <si>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</si>
  <si>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</si>
  <si>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</si>
  <si>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</si>
  <si>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</si>
  <si>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</si>
  <si>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</si>
  <si>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</si>
  <si>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</si>
  <si>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</si>
  <si>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</si>
  <si>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</si>
  <si>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</si>
  <si>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</si>
  <si>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</si>
  <si>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</si>
  <si>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</si>
  <si>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</si>
  <si>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</si>
  <si>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</si>
  <si>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</si>
  <si>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</si>
  <si>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</si>
  <si>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</si>
  <si>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</si>
  <si>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</si>
  <si>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</si>
  <si>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</si>
  <si>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</si>
  <si>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</si>
  <si>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</si>
  <si>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</si>
  <si>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</si>
  <si>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</si>
  <si>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</si>
  <si>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</si>
  <si>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</si>
  <si>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</si>
  <si>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</si>
  <si>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</si>
  <si>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</si>
  <si>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</si>
  <si>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</si>
  <si>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</si>
  <si>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</si>
  <si>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</si>
  <si>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</si>
  <si>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</si>
  <si>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</si>
  <si>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</si>
  <si>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</si>
  <si>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</si>
  <si>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</si>
  <si>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</si>
  <si>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</si>
  <si>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</si>
  <si>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</si>
  <si>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</si>
  <si>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</si>
  <si>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</si>
  <si>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</si>
  <si>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</si>
  <si>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</si>
  <si>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</si>
  <si>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</si>
  <si>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</si>
  <si>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</si>
  <si>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</si>
  <si>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</si>
  <si>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</si>
  <si>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</si>
  <si>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</si>
  <si>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</si>
  <si>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</si>
  <si>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</si>
  <si>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</si>
  <si>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</si>
  <si>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</si>
  <si>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</si>
  <si>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</si>
  <si>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</si>
  <si>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</si>
  <si>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</si>
  <si>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</si>
  <si>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</si>
  <si>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</si>
  <si>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</si>
  <si>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</si>
  <si>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</si>
  <si>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</si>
  <si>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</si>
  <si>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</si>
  <si>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</si>
  <si>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</si>
  <si>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</si>
  <si>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</si>
  <si>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</si>
  <si>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</si>
  <si>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</si>
  <si>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</si>
  <si>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</si>
  <si>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</si>
  <si>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</si>
  <si>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</si>
  <si>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</si>
  <si>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</si>
  <si>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</si>
  <si>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</si>
  <si>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</si>
  <si>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</si>
  <si>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</si>
  <si>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</si>
  <si>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</si>
  <si>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</si>
  <si>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</si>
  <si>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</si>
  <si>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</si>
  <si>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</si>
  <si>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</si>
  <si>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</si>
  <si>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</si>
  <si>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</si>
  <si>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</si>
  <si>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</si>
  <si>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</si>
  <si>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</si>
  <si>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</si>
  <si>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</si>
  <si>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</si>
  <si>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</si>
  <si>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</si>
  <si>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</si>
  <si>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</si>
  <si>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</si>
  <si>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</si>
  <si>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</si>
  <si>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</si>
  <si>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</si>
  <si>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</si>
  <si>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</si>
  <si>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</si>
  <si>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</si>
  <si>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</si>
  <si>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</si>
  <si>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</si>
  <si>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</si>
  <si>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</si>
  <si>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</si>
  <si>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</si>
  <si>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</si>
  <si>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</si>
  <si>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</si>
  <si>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</si>
  <si>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</si>
  <si>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</si>
  <si>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</si>
  <si>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</si>
  <si>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</si>
  <si>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</si>
  <si>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</si>
  <si>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</si>
  <si>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</si>
  <si>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</si>
  <si>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</si>
  <si>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</si>
  <si>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</si>
  <si>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</si>
  <si>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</si>
  <si>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</si>
  <si>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</si>
  <si>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</si>
  <si>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</si>
  <si>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</si>
  <si>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</si>
  <si>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</si>
  <si>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</si>
  <si>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</si>
  <si>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</si>
  <si>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</si>
  <si>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</si>
  <si>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</si>
  <si>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</si>
  <si>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</si>
  <si>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</si>
  <si>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</si>
  <si>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</si>
  <si>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</si>
  <si>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</si>
  <si>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</si>
  <si>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</si>
  <si>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</si>
  <si>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</si>
  <si>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</si>
  <si>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</si>
  <si>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</si>
  <si>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</si>
  <si>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</si>
  <si>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</si>
  <si>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</si>
  <si>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</si>
  <si>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</si>
  <si>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</si>
  <si>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</si>
  <si>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</si>
  <si>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</si>
  <si>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</si>
  <si>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</si>
  <si>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</si>
  <si>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</si>
  <si>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</si>
  <si>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</si>
  <si>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</si>
  <si>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</si>
  <si>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</si>
  <si>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</si>
  <si>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</si>
  <si>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</si>
  <si>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</si>
  <si>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</si>
  <si>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</si>
  <si>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</si>
  <si>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</si>
  <si>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</si>
  <si>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</si>
  <si>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</si>
  <si>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</si>
  <si>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</si>
  <si>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</si>
  <si>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</si>
  <si>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</si>
  <si>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</si>
  <si>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</si>
  <si>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</si>
  <si>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</si>
  <si>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</si>
  <si>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</si>
  <si>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</si>
  <si>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</si>
  <si>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</si>
  <si>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</si>
  <si>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</si>
  <si>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</si>
  <si>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</si>
  <si>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</si>
  <si>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</si>
  <si>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</si>
  <si>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</si>
  <si>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</si>
  <si>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</si>
  <si>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</si>
  <si>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</si>
  <si>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</si>
  <si>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</si>
  <si>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</si>
  <si>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</si>
  <si>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</si>
  <si>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</si>
  <si>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</si>
  <si>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</si>
  <si>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</si>
  <si>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</si>
  <si>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</si>
  <si>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</si>
  <si>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</si>
  <si>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</si>
  <si>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</si>
  <si>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</si>
  <si>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</si>
  <si>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</si>
  <si>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</si>
  <si>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</si>
  <si>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</si>
  <si>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</si>
  <si>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</si>
  <si>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</si>
  <si>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</si>
  <si>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</si>
  <si>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</si>
  <si>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</si>
  <si>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</si>
  <si>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</si>
  <si>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</si>
  <si>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</si>
  <si>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</si>
  <si>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</si>
  <si>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</si>
  <si>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</si>
  <si>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</si>
  <si>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</si>
  <si>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</si>
  <si>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</si>
  <si>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</si>
  <si>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</si>
  <si>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</si>
  <si>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</si>
  <si>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</si>
  <si>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</si>
  <si>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</si>
  <si>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</si>
  <si>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</si>
  <si>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</si>
  <si>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</si>
  <si>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</si>
  <si>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</si>
  <si>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</si>
  <si>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</si>
  <si>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</si>
  <si>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</si>
  <si>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</si>
  <si>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</si>
  <si>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</si>
  <si>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</si>
  <si>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</si>
  <si>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</si>
  <si>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</si>
  <si>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</si>
  <si>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</si>
  <si>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</si>
  <si>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</si>
  <si>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</si>
  <si>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</si>
  <si>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</si>
  <si>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</si>
  <si>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</si>
  <si>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</si>
  <si>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</si>
  <si>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</si>
  <si>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</si>
  <si>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</si>
  <si>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</si>
  <si>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</si>
  <si>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</si>
  <si>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</si>
  <si>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</si>
  <si>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</si>
  <si>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</si>
  <si>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</si>
  <si>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</si>
  <si>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</si>
  <si>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</si>
  <si>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</si>
  <si>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</si>
  <si>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</si>
  <si>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</si>
  <si>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</si>
  <si>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</si>
  <si>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</si>
  <si>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</si>
  <si>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</si>
  <si>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</si>
  <si>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</si>
  <si>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</si>
  <si>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</si>
  <si>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</si>
  <si>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</si>
  <si>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</si>
  <si>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</si>
  <si>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</si>
  <si>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</si>
  <si>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</si>
  <si>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</si>
  <si>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</si>
  <si>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</si>
  <si>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</si>
  <si>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</si>
  <si>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</si>
  <si>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</si>
  <si>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</si>
  <si>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</si>
  <si>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</si>
  <si>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</si>
  <si>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</si>
  <si>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</si>
  <si>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</si>
  <si>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</si>
  <si>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</si>
  <si>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</si>
  <si>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</si>
  <si>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</si>
  <si>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</si>
  <si>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</si>
  <si>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</si>
  <si>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</si>
  <si>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</si>
  <si>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</si>
  <si>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</si>
  <si>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</si>
  <si>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</si>
  <si>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</si>
  <si>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</si>
  <si>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</si>
  <si>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</si>
  <si>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</si>
  <si>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</si>
  <si>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</si>
  <si>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</si>
  <si>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</si>
  <si>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</si>
  <si>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</si>
  <si>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</si>
  <si>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</si>
  <si>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</si>
  <si>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</si>
  <si>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</si>
  <si>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</si>
  <si>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</si>
  <si>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</si>
  <si>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</si>
  <si>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</si>
  <si>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</si>
  <si>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</si>
  <si>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</si>
  <si>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</si>
  <si>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</si>
  <si>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</si>
  <si>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</si>
  <si>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</si>
  <si>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</si>
  <si>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</si>
  <si>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</si>
  <si>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</si>
  <si>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</si>
  <si>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</si>
  <si>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</si>
  <si>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</si>
  <si>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</si>
  <si>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</si>
  <si>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</si>
  <si>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</si>
  <si>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</si>
  <si>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</si>
  <si>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</si>
  <si>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</si>
  <si>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</si>
  <si>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</si>
  <si>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</si>
  <si>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</si>
  <si>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</si>
  <si>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</si>
  <si>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</si>
  <si>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</si>
  <si>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</si>
  <si>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</si>
  <si>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</si>
  <si>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</si>
  <si>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</si>
  <si>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</si>
  <si>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</si>
  <si>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</si>
  <si>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</si>
  <si>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</si>
  <si>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</si>
  <si>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</si>
  <si>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</si>
  <si>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</si>
  <si>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</si>
  <si>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</si>
  <si>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</si>
  <si>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</si>
  <si>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</si>
  <si>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</si>
  <si>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</si>
  <si>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</si>
  <si>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</si>
  <si>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</si>
  <si>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</si>
  <si>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</si>
  <si>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</si>
  <si>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</si>
  <si>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</si>
  <si>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</si>
  <si>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</si>
  <si>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</si>
  <si>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</si>
  <si>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</si>
  <si>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</si>
  <si>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</si>
  <si>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</si>
  <si>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</si>
  <si>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</si>
  <si>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</si>
  <si>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</si>
  <si>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</si>
  <si>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</si>
  <si>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</si>
  <si>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</si>
  <si>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</si>
  <si>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</si>
  <si>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</si>
  <si>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</si>
  <si>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</si>
  <si>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</si>
  <si>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</si>
  <si>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</si>
  <si>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</si>
  <si>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</si>
  <si>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</si>
  <si>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</si>
  <si>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</si>
  <si>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</si>
  <si>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</si>
  <si>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</si>
  <si>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</si>
  <si>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</si>
  <si>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</si>
  <si>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</si>
  <si>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</si>
  <si>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</si>
  <si>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</si>
  <si>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</si>
  <si>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</si>
  <si>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</si>
  <si>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</si>
  <si>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</si>
  <si>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</si>
  <si>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</si>
  <si>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</si>
  <si>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</si>
  <si>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</si>
  <si>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</si>
  <si>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</si>
  <si>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</si>
  <si>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</si>
  <si>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</si>
  <si>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</si>
  <si>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</si>
  <si>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</si>
  <si>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</si>
  <si>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</si>
  <si>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</si>
  <si>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</si>
  <si>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</si>
  <si>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</si>
  <si>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</si>
  <si>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</si>
  <si>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</si>
  <si>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</si>
  <si>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</si>
  <si>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</si>
  <si>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</si>
  <si>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</si>
  <si>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</si>
  <si>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</si>
  <si>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</si>
  <si>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</si>
  <si>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</si>
  <si>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</si>
  <si>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</si>
  <si>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</si>
  <si>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</si>
  <si>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</si>
  <si>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</si>
  <si>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</si>
  <si>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</si>
  <si>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</si>
  <si>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</si>
  <si>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</si>
  <si>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</si>
  <si>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</si>
  <si>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</si>
  <si>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</si>
  <si>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</si>
  <si>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</si>
  <si>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</si>
  <si>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</si>
  <si>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</si>
  <si>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</si>
  <si>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</si>
  <si>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</si>
  <si>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</si>
  <si>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</si>
  <si>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</si>
  <si>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</si>
  <si>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</si>
  <si>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</si>
  <si>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</si>
  <si>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</si>
  <si>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</si>
  <si>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</si>
  <si>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</si>
  <si>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</si>
  <si>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</si>
  <si>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</si>
  <si>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</si>
  <si>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</si>
  <si>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</si>
  <si>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</si>
  <si>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</si>
  <si>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</si>
  <si>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</si>
  <si>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</si>
  <si>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</si>
  <si>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</si>
  <si>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</si>
  <si>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</si>
  <si>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</si>
  <si>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</si>
  <si>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</si>
  <si>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</si>
  <si>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</si>
  <si>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</si>
  <si>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</si>
  <si>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</si>
  <si>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</si>
  <si>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</si>
  <si>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</si>
  <si>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</si>
  <si>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</si>
  <si>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</si>
  <si>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</si>
  <si>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</si>
  <si>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</si>
  <si>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</si>
  <si>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</si>
  <si>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</si>
  <si>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</si>
  <si>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</si>
  <si>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</si>
  <si>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</si>
  <si>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</si>
  <si>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</si>
  <si>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</si>
  <si>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</si>
  <si>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</si>
  <si>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</si>
  <si>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</si>
  <si>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</si>
  <si>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</si>
  <si>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</si>
  <si>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</si>
  <si>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</si>
  <si>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</si>
  <si>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</si>
  <si>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</si>
  <si>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</si>
  <si>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</si>
  <si>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</si>
  <si>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</si>
  <si>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</si>
  <si>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</si>
  <si>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</si>
  <si>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</si>
  <si>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</si>
  <si>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</si>
  <si>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</si>
  <si>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</si>
  <si>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</si>
  <si>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</si>
  <si>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</si>
  <si>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</si>
  <si>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</si>
  <si>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</si>
  <si>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</si>
  <si>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</si>
  <si>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</si>
  <si>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</si>
  <si>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</si>
  <si>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</si>
  <si>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</si>
  <si>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</si>
  <si>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</si>
  <si>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</si>
  <si>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</si>
  <si>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</si>
  <si>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</si>
  <si>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</si>
  <si>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</si>
  <si>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</si>
  <si>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</si>
  <si>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</si>
  <si>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</si>
  <si>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</si>
  <si>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</si>
  <si>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</si>
  <si>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</si>
  <si>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</si>
  <si>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</si>
  <si>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</si>
  <si>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</si>
  <si>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</si>
  <si>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</si>
  <si>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</si>
  <si>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</si>
  <si>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</si>
  <si>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</si>
  <si>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</si>
  <si>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</si>
  <si>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</si>
  <si>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</si>
  <si>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</si>
  <si>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</si>
  <si>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</si>
  <si>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</si>
  <si>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</si>
  <si>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</si>
  <si>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</si>
  <si>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</si>
  <si>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</si>
  <si>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</si>
  <si>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</si>
  <si>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</si>
  <si>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</si>
  <si>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</si>
  <si>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</si>
  <si>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</si>
  <si>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</si>
  <si>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</si>
  <si>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</si>
  <si>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</si>
  <si>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</si>
  <si>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</si>
  <si>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</si>
  <si>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</si>
  <si>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</si>
  <si>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</si>
  <si>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</si>
  <si>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</si>
  <si>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</si>
  <si>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</si>
  <si>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</si>
  <si>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</si>
  <si>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</si>
  <si>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</si>
  <si>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</si>
  <si>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</si>
  <si>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</si>
  <si>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</si>
  <si>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</si>
  <si>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</si>
  <si>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</si>
  <si>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</si>
  <si>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</si>
  <si>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</si>
  <si>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</si>
  <si>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</si>
  <si>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</si>
  <si>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</si>
  <si>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</si>
  <si>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</si>
  <si>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</si>
  <si>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</si>
  <si>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</si>
  <si>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</si>
  <si>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</si>
  <si>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</si>
  <si>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</si>
  <si>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</si>
  <si>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</si>
  <si>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</si>
  <si>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</si>
  <si>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</si>
  <si>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</si>
  <si>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</si>
  <si>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</si>
  <si>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</si>
  <si>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</si>
  <si>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</si>
  <si>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</si>
  <si>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</si>
  <si>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</si>
  <si>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</si>
  <si>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</si>
  <si>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</si>
  <si>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</si>
  <si>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</si>
  <si>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</si>
  <si>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</si>
  <si>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</si>
  <si>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</si>
  <si>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</si>
  <si>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</si>
  <si>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</si>
  <si>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</si>
  <si>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</si>
  <si>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</si>
  <si>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</si>
  <si>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</si>
  <si>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</si>
  <si>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</si>
  <si>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</si>
  <si>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</si>
  <si>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</si>
  <si>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</si>
  <si>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</si>
  <si>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</si>
  <si>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</si>
  <si>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</si>
  <si>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</si>
  <si>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</si>
  <si>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</si>
  <si>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</si>
  <si>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</si>
  <si>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</si>
  <si>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</si>
  <si>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</si>
  <si>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</si>
  <si>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</si>
  <si>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</si>
  <si>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</si>
  <si>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</si>
  <si>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</si>
  <si>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</si>
  <si>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</si>
  <si>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</si>
  <si>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</si>
  <si>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</si>
  <si>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</si>
  <si>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</si>
  <si>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</si>
  <si>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</si>
  <si>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</si>
  <si>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</si>
  <si>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</si>
  <si>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</si>
  <si>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</si>
  <si>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</si>
  <si>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</si>
  <si>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</si>
  <si>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</si>
  <si>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</si>
  <si>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</si>
  <si>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</si>
  <si>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</si>
  <si>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</si>
  <si>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</si>
  <si>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</si>
  <si>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</si>
  <si>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</si>
  <si>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</si>
  <si>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</si>
  <si>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</si>
  <si>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</si>
  <si>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</si>
  <si>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</si>
  <si>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</si>
  <si>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</si>
  <si>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</si>
  <si>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</si>
  <si>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</si>
  <si>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</si>
  <si>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</si>
  <si>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</si>
  <si>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</si>
  <si>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</si>
  <si>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</si>
  <si>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</si>
  <si>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</si>
  <si>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</si>
  <si>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</si>
  <si>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</si>
  <si>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</si>
  <si>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</si>
  <si>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</si>
  <si>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</si>
  <si>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</si>
  <si>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</si>
  <si>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</si>
  <si>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</si>
  <si>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</si>
  <si>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</si>
  <si>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</si>
  <si>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</si>
  <si>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</si>
  <si>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</si>
  <si>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</si>
  <si>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</si>
  <si>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</si>
  <si>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</si>
  <si>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</si>
  <si>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</si>
  <si>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</si>
  <si>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</si>
  <si>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</si>
  <si>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</si>
  <si>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</si>
  <si>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</si>
  <si>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</si>
  <si>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</si>
  <si>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</si>
  <si>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</si>
  <si>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</si>
  <si>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</si>
  <si>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</si>
  <si>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</si>
  <si>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</si>
  <si>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</si>
  <si>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</si>
  <si>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</si>
  <si>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</si>
  <si>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</si>
  <si>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</si>
  <si>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</si>
  <si>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</si>
  <si>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</si>
  <si>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</si>
  <si>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</si>
  <si>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</si>
  <si>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</si>
  <si>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</si>
  <si>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</si>
  <si>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</si>
  <si>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</si>
  <si>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</si>
  <si>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</si>
  <si>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</si>
  <si>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</si>
  <si>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</si>
  <si>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</si>
  <si>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</si>
  <si>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</si>
  <si>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</si>
  <si>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</si>
  <si>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</si>
  <si>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</si>
  <si>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</si>
  <si>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</si>
  <si>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</si>
  <si>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</si>
  <si>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</si>
  <si>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</si>
  <si>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</si>
  <si>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</si>
  <si>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</si>
  <si>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</si>
  <si>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</si>
  <si>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</si>
  <si>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</si>
  <si>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</si>
  <si>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</si>
  <si>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</si>
  <si>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</si>
  <si>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</si>
  <si>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</si>
  <si>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</si>
  <si>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</si>
  <si>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</si>
  <si>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</si>
  <si>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</si>
  <si>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</si>
  <si>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</si>
  <si>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</si>
  <si>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</si>
  <si>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</si>
  <si>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</si>
  <si>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</si>
  <si>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</si>
  <si>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</si>
  <si>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</si>
  <si>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</si>
  <si>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</si>
  <si>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</si>
  <si>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</si>
  <si>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</si>
  <si>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</si>
  <si>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</si>
  <si>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</si>
  <si>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</si>
  <si>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</si>
  <si>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</si>
  <si>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</si>
  <si>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</si>
  <si>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</si>
  <si>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</si>
  <si>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</si>
  <si>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</si>
  <si>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</si>
  <si>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</si>
  <si>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</si>
  <si>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</si>
  <si>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</si>
  <si>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</si>
  <si>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</si>
  <si>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</si>
  <si>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</si>
  <si>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</si>
  <si>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</si>
  <si>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</si>
  <si>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</si>
  <si>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</si>
  <si>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</si>
  <si>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</si>
  <si>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</si>
  <si>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</si>
  <si>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</si>
  <si>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</si>
  <si>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</si>
  <si>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</si>
  <si>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</si>
  <si>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</si>
  <si>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</si>
  <si>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</si>
  <si>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</si>
  <si>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</si>
  <si>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</si>
  <si>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</si>
  <si>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</si>
  <si>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</si>
  <si>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</si>
  <si>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</si>
  <si>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</si>
  <si>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</si>
  <si>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</si>
  <si>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</si>
  <si>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</si>
  <si>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</si>
  <si>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</si>
  <si>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</si>
  <si>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</si>
  <si>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</si>
  <si>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</si>
  <si>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</si>
  <si>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</si>
  <si>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</si>
  <si>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</si>
  <si>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</si>
  <si>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</si>
  <si>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</si>
  <si>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</si>
  <si>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</si>
  <si>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</si>
  <si>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</si>
  <si>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</si>
  <si>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</si>
  <si>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</si>
  <si>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</si>
  <si>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</si>
  <si>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</si>
  <si>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</si>
  <si>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</si>
  <si>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</si>
  <si>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</si>
  <si>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</si>
  <si>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</si>
  <si>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</si>
  <si>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</si>
  <si>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</si>
  <si>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</si>
  <si>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</si>
  <si>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</si>
  <si>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</si>
  <si>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</si>
  <si>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</si>
  <si>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</si>
  <si>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</si>
  <si>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</si>
  <si>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</si>
  <si>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</si>
  <si>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</si>
  <si>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</si>
  <si>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</si>
  <si>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</si>
  <si>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</si>
  <si>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</si>
  <si>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</si>
  <si>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</si>
  <si>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</si>
  <si>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</si>
  <si>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</si>
  <si>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</si>
  <si>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</si>
  <si>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</si>
  <si>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</si>
  <si>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</si>
  <si>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</si>
  <si>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</si>
  <si>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</si>
  <si>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</si>
  <si>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</si>
  <si>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</si>
  <si>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</si>
  <si>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</si>
  <si>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</si>
  <si>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</si>
  <si>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</si>
  <si>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</si>
  <si>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</si>
  <si>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</si>
  <si>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</si>
  <si>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</si>
  <si>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</si>
  <si>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</si>
  <si>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</si>
  <si>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</si>
  <si>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</si>
  <si>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</si>
  <si>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</si>
  <si>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</si>
  <si>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</si>
  <si>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</si>
  <si>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</si>
  <si>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</si>
  <si>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</si>
  <si>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</si>
  <si>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</si>
  <si>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</si>
  <si>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</si>
  <si>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</si>
  <si>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</si>
  <si>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</si>
  <si>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</si>
  <si>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</si>
  <si>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</si>
  <si>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</si>
  <si>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</si>
  <si>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</si>
  <si>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</si>
  <si>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</si>
  <si>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</si>
  <si>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</si>
  <si>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</si>
  <si>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</si>
  <si>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</si>
  <si>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</si>
  <si>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</si>
  <si>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</si>
  <si>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</si>
  <si>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</si>
  <si>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</si>
  <si>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</si>
  <si>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</si>
  <si>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</si>
  <si>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</si>
  <si>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</si>
  <si>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</si>
  <si>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</si>
  <si>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</si>
  <si>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</si>
  <si>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</si>
  <si>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</si>
  <si>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</si>
  <si>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</si>
  <si>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</si>
  <si>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</si>
  <si>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</si>
  <si>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</si>
  <si>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</si>
  <si>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</si>
  <si>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</si>
  <si>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</si>
  <si>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</si>
  <si>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</si>
  <si>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</si>
  <si>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</si>
  <si>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</si>
  <si>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</si>
  <si>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</si>
  <si>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</si>
  <si>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</si>
  <si>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</si>
  <si>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</si>
  <si>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</si>
  <si>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</si>
  <si>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</si>
  <si>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</si>
  <si>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</si>
  <si>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</si>
  <si>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</si>
  <si>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</si>
  <si>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</si>
  <si>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</si>
  <si>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</si>
  <si>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</si>
  <si>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</si>
  <si>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</si>
  <si>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</si>
  <si>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</si>
  <si>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</si>
  <si>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</si>
  <si>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</si>
  <si>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</si>
  <si>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</si>
  <si>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</si>
  <si>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</si>
  <si>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</si>
  <si>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</si>
  <si>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</si>
  <si>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</si>
  <si>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</si>
  <si>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</si>
  <si>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</si>
  <si>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</si>
  <si>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</si>
  <si>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</si>
  <si>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</si>
  <si>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</si>
  <si>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</si>
  <si>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</si>
  <si>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</si>
  <si>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</si>
  <si>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</si>
  <si>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</si>
  <si>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</si>
  <si>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</si>
  <si>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</si>
  <si>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</si>
  <si>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</si>
  <si>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</si>
  <si>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</si>
  <si>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</si>
  <si>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</si>
  <si>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</si>
  <si>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</si>
  <si>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</si>
  <si>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</si>
  <si>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</si>
  <si>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</si>
  <si>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</si>
  <si>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</si>
  <si>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</si>
  <si>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</si>
  <si>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</si>
  <si>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</si>
  <si>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</si>
  <si>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</si>
  <si>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</si>
  <si>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</si>
  <si>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</si>
  <si>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</si>
  <si>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</si>
  <si>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</si>
  <si>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</si>
  <si>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</si>
  <si>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</si>
  <si>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</si>
  <si>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</si>
  <si>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</si>
  <si>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</si>
  <si>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</si>
  <si>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</si>
  <si>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</si>
  <si>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</si>
  <si>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</si>
  <si>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</si>
  <si>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</si>
  <si>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</si>
  <si>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</si>
  <si>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</si>
  <si>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</si>
  <si>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</si>
  <si>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</si>
  <si>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</si>
  <si>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</si>
  <si>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</si>
  <si>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</si>
  <si>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</si>
  <si>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</si>
  <si>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</si>
  <si>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</si>
  <si>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</si>
  <si>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</si>
  <si>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</si>
  <si>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</si>
  <si>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</si>
  <si>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</si>
  <si>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</si>
  <si>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</si>
  <si>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</si>
  <si>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</si>
  <si>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</si>
  <si>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</si>
  <si>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</si>
  <si>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</si>
  <si>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</si>
  <si>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</si>
  <si>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</si>
  <si>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</si>
  <si>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</si>
  <si>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</si>
  <si>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</si>
  <si>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</si>
  <si>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</si>
  <si>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</si>
  <si>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</si>
  <si>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</si>
  <si>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</si>
  <si>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</si>
  <si>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</si>
  <si>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</si>
  <si>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</si>
  <si>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</si>
  <si>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</si>
  <si>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</si>
  <si>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</si>
  <si>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</si>
  <si>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</si>
  <si>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</si>
  <si>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</si>
  <si>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</si>
  <si>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</si>
  <si>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</si>
  <si>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</si>
  <si>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</si>
  <si>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</si>
  <si>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</si>
  <si>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</si>
  <si>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</si>
  <si>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</si>
  <si>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</si>
  <si>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</si>
  <si>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</si>
  <si>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</si>
  <si>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</si>
  <si>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</si>
  <si>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</si>
  <si>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</si>
  <si>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</si>
  <si>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</si>
  <si>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</si>
  <si>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</si>
  <si>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</si>
  <si>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</si>
  <si>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</si>
  <si>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</si>
  <si>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</si>
  <si>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</si>
  <si>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</si>
  <si>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</si>
  <si>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</si>
  <si>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</si>
  <si>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</si>
  <si>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</si>
  <si>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</si>
  <si>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</si>
  <si>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</si>
  <si>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</si>
  <si>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</si>
  <si>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</si>
  <si>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</si>
  <si>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</si>
  <si>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</si>
  <si>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</si>
  <si>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</si>
  <si>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</si>
  <si>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</si>
  <si>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</si>
  <si>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</si>
  <si>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</si>
  <si>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</si>
  <si>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</si>
  <si>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</si>
  <si>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</si>
  <si>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</si>
  <si>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</si>
  <si>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</si>
  <si>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</si>
  <si>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</si>
  <si>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</si>
  <si>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</si>
  <si>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</si>
  <si>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</si>
  <si>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</si>
  <si>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</si>
  <si>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</si>
  <si>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</si>
  <si>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</si>
  <si>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</si>
  <si>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</si>
  <si>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</si>
  <si>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</si>
  <si>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</si>
  <si>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</si>
  <si>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</si>
  <si>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</si>
  <si>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</si>
  <si>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</si>
  <si>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</si>
  <si>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</si>
  <si>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</si>
  <si>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</si>
  <si>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</si>
  <si>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</si>
  <si>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</si>
  <si>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</si>
  <si>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</si>
  <si>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</si>
  <si>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</si>
  <si>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</si>
  <si>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</si>
  <si>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</si>
  <si>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</si>
  <si>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</si>
  <si>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</si>
  <si>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</si>
  <si>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</si>
  <si>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</si>
  <si>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</si>
  <si>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</si>
  <si>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</si>
  <si>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</si>
  <si>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</si>
  <si>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</si>
  <si>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</si>
  <si>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</si>
  <si>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</si>
  <si>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</si>
  <si>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</si>
  <si>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</si>
  <si>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</si>
  <si>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</si>
  <si>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</si>
  <si>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</si>
  <si>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</si>
  <si>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</si>
  <si>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</si>
  <si>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</si>
  <si>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</si>
  <si>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</si>
  <si>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</si>
  <si>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</si>
  <si>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</si>
  <si>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</si>
  <si>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</si>
  <si>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</si>
  <si>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</si>
  <si>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</si>
  <si>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</si>
  <si>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</si>
  <si>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</si>
  <si>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</si>
  <si>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</si>
  <si>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</si>
  <si>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</si>
  <si>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</si>
  <si>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</si>
  <si>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</si>
  <si>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</si>
  <si>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</si>
  <si>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</si>
  <si>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</si>
  <si>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</si>
  <si>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</si>
  <si>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</si>
  <si>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</si>
  <si>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</si>
  <si>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</si>
  <si>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</si>
  <si>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</si>
  <si>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</si>
  <si>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</si>
  <si>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</si>
  <si>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</si>
  <si>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</si>
  <si>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</si>
  <si>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</si>
  <si>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</si>
  <si>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</si>
  <si>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</si>
  <si>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</si>
  <si>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</si>
  <si>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</si>
  <si>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</si>
  <si>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</si>
  <si>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</si>
  <si>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</si>
  <si>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</si>
  <si>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</si>
  <si>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</si>
  <si>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</si>
  <si>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</si>
  <si>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</si>
  <si>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</si>
  <si>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</si>
  <si>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</si>
  <si>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</si>
  <si>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</si>
  <si>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</si>
  <si>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</si>
  <si>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</si>
  <si>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</si>
  <si>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</si>
  <si>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</si>
  <si>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</si>
  <si>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</si>
  <si>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</si>
  <si>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</si>
  <si>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</si>
  <si>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</si>
  <si>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</si>
  <si>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</si>
  <si>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</si>
  <si>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</si>
  <si>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</si>
  <si>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</si>
  <si>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</si>
  <si>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</si>
  <si>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</si>
  <si>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</si>
  <si>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</si>
  <si>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</si>
  <si>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</si>
  <si>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</si>
  <si>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</si>
  <si>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</si>
  <si>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</si>
  <si>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</si>
  <si>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</si>
  <si>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</si>
  <si>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</si>
  <si>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</si>
  <si>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</si>
  <si>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</si>
  <si>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</si>
  <si>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</si>
  <si>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</si>
  <si>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</si>
  <si>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</si>
  <si>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</si>
  <si>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</si>
  <si>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</si>
  <si>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</si>
  <si>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</si>
  <si>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</si>
  <si>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</si>
  <si>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</si>
  <si>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</si>
  <si>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</si>
  <si>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</si>
  <si>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</si>
  <si>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</si>
  <si>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</si>
  <si>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</si>
  <si>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</si>
  <si>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</si>
  <si>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</si>
  <si>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</si>
  <si>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</si>
  <si>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</si>
  <si>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</si>
  <si>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</si>
  <si>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</si>
  <si>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</si>
  <si>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</si>
  <si>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</si>
  <si>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</si>
  <si>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</si>
  <si>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</si>
  <si>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</si>
  <si>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</si>
  <si>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</si>
  <si>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</si>
  <si>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</si>
  <si>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</si>
  <si>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</si>
  <si>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</si>
  <si>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</si>
  <si>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</si>
  <si>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</si>
  <si>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</si>
  <si>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</si>
  <si>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</si>
  <si>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</si>
  <si>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</si>
  <si>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</si>
  <si>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</si>
  <si>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</si>
  <si>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</si>
  <si>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</si>
  <si>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</si>
  <si>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</si>
  <si>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</si>
  <si>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</si>
  <si>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</si>
  <si>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</si>
  <si>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</si>
  <si>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</si>
  <si>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</si>
  <si>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</si>
  <si>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</si>
  <si>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</si>
  <si>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</si>
  <si>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</si>
  <si>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</si>
  <si>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</si>
  <si>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</si>
  <si>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</si>
  <si>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</si>
  <si>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</si>
  <si>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</si>
  <si>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</si>
  <si>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</si>
  <si>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</si>
  <si>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</si>
  <si>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</si>
  <si>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</si>
  <si>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</si>
  <si>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</si>
  <si>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</si>
  <si>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</si>
  <si>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</si>
  <si>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</si>
  <si>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</si>
  <si>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</si>
  <si>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</si>
  <si>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</si>
  <si>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</si>
  <si>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</si>
  <si>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</si>
  <si>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</si>
  <si>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</si>
  <si>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</si>
  <si>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</si>
  <si>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</si>
  <si>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</si>
  <si>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</si>
  <si>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</si>
  <si>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</si>
  <si>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</si>
  <si>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</si>
  <si>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</si>
  <si>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</si>
  <si>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</si>
  <si>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</si>
  <si>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</si>
  <si>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</si>
  <si>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</si>
  <si>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</si>
  <si>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</si>
  <si>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</si>
  <si>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</si>
  <si>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</si>
  <si>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</si>
  <si>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</si>
  <si>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</si>
  <si>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</si>
  <si>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</si>
  <si>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</si>
  <si>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</si>
  <si>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</si>
  <si>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</si>
  <si>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</si>
  <si>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</si>
  <si>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</si>
  <si>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</si>
  <si>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</si>
  <si>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</si>
  <si>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</si>
  <si>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</si>
  <si>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</si>
  <si>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</si>
  <si>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</si>
  <si>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</si>
  <si>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</si>
  <si>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</si>
  <si>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</si>
  <si>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</si>
  <si>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</si>
  <si>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</si>
  <si>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</si>
  <si>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</si>
  <si>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</si>
  <si>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</si>
  <si>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</si>
  <si>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</si>
  <si>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</si>
  <si>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</si>
  <si>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</si>
  <si>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</si>
  <si>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</si>
  <si>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</si>
  <si>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</si>
  <si>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</si>
  <si>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</si>
  <si>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</si>
  <si>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</si>
  <si>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</si>
  <si>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</si>
  <si>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</si>
  <si>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</si>
  <si>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</si>
  <si>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</si>
  <si>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</si>
  <si>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</si>
  <si>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</si>
  <si>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</si>
  <si>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</si>
  <si>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</si>
  <si>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</si>
  <si>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</si>
  <si>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</si>
  <si>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</si>
  <si>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</si>
  <si>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</si>
  <si>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</si>
  <si>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</si>
  <si>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</si>
  <si>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</si>
  <si>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</si>
  <si>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</si>
  <si>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</si>
  <si>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</si>
  <si>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</si>
  <si>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</si>
  <si>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</si>
  <si>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</si>
  <si>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</si>
  <si>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</si>
  <si>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</si>
  <si>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</si>
  <si>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</si>
  <si>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</si>
  <si>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</si>
  <si>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</si>
  <si>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</si>
  <si>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</si>
  <si>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</si>
  <si>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</si>
  <si>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</si>
  <si>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</si>
  <si>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</si>
  <si>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</si>
  <si>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</si>
  <si>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</si>
  <si>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</si>
  <si>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</si>
  <si>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</si>
  <si>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</si>
  <si>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</si>
  <si>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</si>
  <si>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</si>
  <si>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</si>
  <si>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</si>
  <si>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</si>
  <si>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</si>
  <si>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</si>
  <si>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</si>
  <si>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</si>
  <si>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</si>
  <si>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</si>
  <si>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</si>
  <si>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</si>
  <si>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</si>
  <si>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</si>
  <si>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</si>
  <si>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</si>
  <si>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</si>
  <si>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</si>
  <si>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</si>
  <si>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</si>
  <si>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</si>
  <si>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</si>
  <si>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</si>
  <si>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</si>
  <si>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</si>
  <si>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</si>
  <si>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</si>
  <si>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</si>
  <si>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</si>
  <si>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</si>
  <si>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</si>
  <si>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</si>
  <si>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</si>
  <si>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</si>
  <si>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</si>
  <si>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</si>
  <si>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</si>
  <si>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</si>
  <si>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</si>
  <si>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</si>
  <si>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</si>
  <si>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</si>
  <si>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</si>
  <si>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</si>
  <si>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</si>
  <si>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</si>
  <si>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</si>
  <si>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</si>
  <si>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</si>
  <si>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</si>
  <si>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</si>
  <si>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</si>
  <si>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</si>
  <si>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</si>
  <si>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</si>
  <si>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</si>
  <si>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</si>
  <si>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</si>
  <si>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</si>
  <si>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</si>
  <si>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</si>
  <si>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</si>
  <si>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</si>
  <si>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</si>
  <si>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</si>
  <si>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</si>
  <si>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</si>
  <si>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</si>
  <si>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</si>
  <si>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</si>
  <si>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</si>
  <si>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</si>
  <si>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</si>
  <si>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</si>
  <si>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</si>
  <si>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</si>
  <si>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</si>
  <si>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</si>
  <si>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</si>
  <si>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</si>
  <si>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</si>
  <si>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</si>
  <si>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</si>
  <si>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</si>
  <si>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</si>
  <si>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</si>
  <si>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</si>
  <si>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</si>
  <si>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</si>
  <si>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</si>
  <si>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</si>
  <si>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</si>
  <si>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</si>
  <si>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</si>
  <si>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</si>
  <si>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</si>
  <si>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</si>
  <si>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</si>
  <si>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</si>
  <si>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</si>
  <si>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</si>
  <si>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</si>
  <si>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</si>
  <si>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</si>
  <si>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</si>
  <si>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</si>
  <si>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</si>
  <si>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</si>
  <si>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</si>
  <si>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</si>
  <si>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</si>
  <si>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</si>
  <si>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</si>
  <si>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</si>
  <si>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</si>
  <si>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</si>
  <si>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</si>
  <si>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</si>
  <si>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</si>
  <si>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</si>
  <si>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</si>
  <si>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</si>
  <si>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</si>
  <si>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</si>
  <si>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</si>
  <si>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</si>
  <si>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</si>
  <si>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</si>
  <si>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</si>
  <si>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</si>
  <si>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</si>
  <si>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</si>
  <si>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</si>
  <si>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</si>
  <si>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</si>
  <si>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</si>
  <si>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</si>
  <si>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</si>
  <si>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</si>
  <si>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</si>
  <si>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</si>
  <si>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</si>
  <si>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</si>
  <si>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</si>
  <si>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</si>
  <si>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</si>
  <si>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</si>
  <si>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</si>
  <si>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</si>
  <si>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</si>
  <si>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</si>
  <si>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</si>
  <si>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</si>
  <si>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</si>
  <si>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</si>
  <si>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</si>
  <si>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</si>
  <si>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</si>
  <si>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</si>
  <si>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</si>
  <si>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</si>
  <si>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</si>
  <si>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</si>
  <si>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</si>
  <si>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</si>
  <si>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</si>
  <si>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</si>
  <si>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</si>
  <si>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</si>
  <si>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</si>
  <si>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</si>
  <si>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</si>
  <si>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</si>
  <si>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</si>
  <si>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</si>
  <si>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</si>
  <si>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</si>
  <si>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</si>
  <si>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</si>
  <si>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</si>
  <si>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</si>
  <si>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</si>
  <si>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</si>
  <si>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</si>
  <si>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</si>
  <si>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</si>
  <si>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</si>
  <si>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</si>
  <si>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</si>
  <si>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</si>
  <si>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</si>
  <si>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</si>
  <si>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</si>
  <si>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</si>
  <si>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</si>
  <si>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</si>
  <si>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</si>
  <si>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</si>
  <si>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</si>
  <si>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</si>
  <si>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</si>
  <si>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</si>
  <si>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</si>
  <si>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</si>
  <si>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</si>
  <si>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</si>
  <si>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</si>
  <si>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</si>
  <si>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</si>
  <si>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</si>
  <si>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</si>
  <si>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</si>
  <si>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</si>
  <si>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</si>
  <si>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</si>
  <si>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</si>
  <si>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</si>
  <si>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</si>
  <si>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</si>
  <si>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</si>
  <si>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</si>
  <si>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</si>
  <si>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</si>
  <si>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</si>
  <si>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</si>
  <si>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</si>
  <si>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</si>
  <si>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</si>
  <si>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</si>
  <si>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</si>
  <si>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</si>
  <si>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</si>
  <si>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</si>
  <si>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</si>
  <si>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</si>
  <si>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</si>
  <si>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</si>
  <si>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</si>
  <si>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</si>
  <si>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</si>
  <si>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</si>
  <si>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</si>
  <si>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</si>
  <si>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</si>
  <si>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</si>
  <si>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</si>
  <si>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</si>
  <si>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</si>
  <si>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</si>
  <si>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</si>
  <si>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</si>
  <si>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</si>
  <si>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</si>
  <si>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</si>
  <si>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</si>
  <si>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</si>
  <si>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</si>
  <si>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</si>
  <si>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</si>
  <si>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</si>
  <si>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</si>
  <si>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</si>
  <si>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</si>
  <si>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</si>
  <si>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</si>
  <si>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</si>
  <si>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</si>
  <si>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</si>
  <si>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</si>
  <si>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</si>
  <si>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</si>
  <si>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</si>
  <si>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</si>
  <si>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</si>
  <si>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</si>
  <si>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</si>
  <si>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</si>
  <si>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</si>
  <si>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</si>
  <si>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</si>
  <si>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</si>
  <si>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</si>
  <si>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</si>
  <si>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</si>
  <si>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</si>
  <si>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</si>
  <si>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</si>
  <si>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</si>
  <si>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</si>
  <si>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</si>
  <si>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</si>
  <si>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</si>
  <si>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</si>
  <si>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</si>
  <si>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</si>
  <si>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</si>
  <si>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</si>
  <si>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</si>
  <si>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</si>
  <si>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</si>
  <si>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</si>
  <si>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</si>
  <si>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</si>
  <si>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</si>
  <si>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</si>
  <si>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</si>
  <si>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</si>
  <si>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</si>
  <si>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</si>
  <si>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</si>
  <si>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</si>
  <si>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</si>
  <si>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</si>
  <si>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</si>
  <si>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</si>
  <si>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</si>
  <si>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</si>
  <si>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</si>
  <si>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</si>
  <si>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</si>
  <si>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</si>
  <si>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</si>
  <si>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</si>
  <si>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</si>
  <si>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</si>
  <si>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</si>
  <si>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</si>
  <si>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</si>
  <si>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</si>
  <si>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</si>
  <si>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</si>
  <si>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</si>
  <si>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</si>
  <si>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</si>
  <si>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</si>
  <si>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</si>
  <si>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</si>
  <si>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</si>
  <si>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</si>
  <si>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</si>
  <si>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</si>
  <si>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</si>
  <si>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</si>
  <si>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</si>
  <si>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</si>
  <si>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</si>
  <si>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</si>
  <si>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</si>
  <si>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</si>
  <si>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</si>
  <si>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</si>
  <si>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</si>
  <si>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</si>
  <si>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</si>
  <si>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</si>
  <si>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</si>
  <si>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</si>
  <si>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</si>
  <si>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</si>
  <si>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</si>
  <si>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</si>
  <si>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</si>
  <si>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</si>
  <si>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</si>
  <si>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</si>
  <si>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</si>
  <si>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</si>
  <si>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</si>
  <si>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</si>
  <si>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</si>
  <si>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</si>
  <si>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</si>
  <si>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</si>
  <si>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</si>
  <si>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</si>
  <si>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</si>
  <si>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</si>
  <si>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</si>
  <si>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</si>
  <si>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</si>
  <si>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</si>
  <si>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</si>
  <si>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</si>
  <si>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</si>
  <si>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</si>
  <si>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</si>
  <si>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</si>
  <si>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</si>
  <si>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</si>
  <si>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</si>
  <si>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</si>
  <si>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</si>
  <si>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</si>
  <si>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</si>
  <si>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</si>
  <si>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</si>
  <si>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</si>
  <si>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</si>
  <si>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</si>
  <si>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</si>
  <si>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</si>
  <si>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</si>
  <si>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</si>
  <si>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</si>
  <si>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</si>
  <si>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</si>
  <si>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</si>
  <si>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</si>
  <si>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</si>
  <si>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</si>
  <si>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</si>
  <si>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</si>
  <si>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</si>
  <si>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</si>
  <si>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</si>
  <si>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</si>
  <si>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</si>
  <si>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</si>
  <si>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</si>
  <si>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</si>
  <si>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</si>
  <si>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</si>
  <si>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</si>
  <si>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</si>
  <si>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</si>
  <si>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</si>
  <si>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</si>
  <si>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</si>
  <si>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</si>
  <si>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</si>
  <si>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</si>
  <si>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</si>
  <si>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</si>
  <si>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</si>
  <si>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</si>
  <si>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</si>
  <si>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</si>
  <si>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</si>
  <si>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</si>
  <si>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</si>
  <si>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</si>
  <si>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</si>
  <si>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</si>
  <si>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</si>
  <si>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</si>
  <si>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</si>
  <si>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</si>
  <si>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</si>
  <si>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</si>
  <si>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</si>
  <si>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</si>
  <si>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</si>
  <si>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</si>
  <si>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</si>
  <si>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</si>
  <si>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</si>
  <si>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</si>
  <si>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</si>
  <si>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</si>
  <si>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</si>
  <si>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</si>
  <si>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</si>
  <si>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</si>
  <si>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</si>
  <si>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</si>
  <si>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</si>
  <si>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</si>
  <si>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</si>
  <si>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</si>
  <si>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</si>
  <si>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</si>
  <si>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</si>
  <si>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</si>
  <si>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</si>
  <si>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</si>
  <si>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</si>
  <si>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</si>
  <si>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</si>
  <si>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</si>
  <si>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</si>
  <si>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</si>
  <si>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</si>
  <si>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</si>
  <si>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</si>
  <si>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</si>
  <si>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</si>
  <si>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</si>
  <si>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</si>
  <si>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</si>
  <si>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</si>
  <si>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</si>
  <si>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</si>
  <si>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</si>
  <si>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</si>
  <si>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</si>
  <si>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</si>
  <si>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</si>
  <si>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</si>
  <si>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</si>
  <si>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</si>
  <si>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</si>
  <si>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</si>
  <si>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</si>
  <si>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</si>
  <si>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</si>
  <si>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</si>
  <si>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</si>
  <si>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</si>
  <si>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</si>
  <si>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</si>
  <si>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</si>
  <si>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</si>
  <si>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</si>
  <si>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</si>
  <si>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</si>
  <si>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</si>
  <si>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</si>
  <si>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</si>
  <si>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</si>
  <si>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</si>
  <si>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</si>
  <si>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</si>
  <si>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</si>
  <si>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</si>
  <si>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</si>
  <si>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</si>
  <si>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</si>
  <si>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</si>
  <si>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</si>
  <si>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</si>
  <si>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</si>
  <si>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</si>
  <si>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</si>
  <si>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</si>
  <si>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</si>
  <si>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</si>
  <si>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</si>
  <si>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</si>
  <si>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</si>
  <si>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</si>
  <si>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</si>
  <si>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</si>
  <si>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</si>
  <si>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</si>
  <si>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</si>
  <si>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</si>
  <si>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</si>
  <si>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</si>
  <si>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</si>
  <si>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</si>
  <si>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</si>
  <si>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</si>
  <si>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</si>
  <si>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</si>
  <si>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</si>
  <si>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</si>
  <si>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</si>
  <si>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</si>
  <si>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</si>
  <si>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</si>
  <si>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</si>
  <si>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</si>
  <si>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</si>
  <si>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</si>
  <si>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</si>
  <si>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</si>
  <si>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</si>
  <si>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</si>
  <si>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</si>
  <si>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</si>
  <si>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</si>
  <si>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</si>
  <si>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</si>
  <si>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</si>
  <si>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</si>
  <si>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</si>
  <si>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</si>
  <si>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</si>
  <si>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</si>
  <si>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</si>
  <si>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</si>
  <si>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</si>
  <si>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</si>
  <si>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</si>
  <si>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</si>
  <si>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</si>
  <si>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</si>
  <si>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</si>
  <si>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</si>
  <si>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</si>
  <si>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</si>
  <si>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</si>
  <si>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</si>
  <si>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</si>
  <si>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</si>
  <si>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</si>
  <si>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</si>
  <si>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</si>
  <si>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</si>
  <si>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</si>
  <si>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</si>
  <si>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</si>
  <si>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</si>
  <si>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</si>
  <si>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</si>
  <si>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</si>
  <si>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</si>
  <si>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</si>
  <si>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</si>
  <si>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</si>
  <si>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</si>
  <si>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</si>
  <si>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</si>
  <si>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</si>
  <si>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</si>
  <si>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</si>
  <si>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</si>
  <si>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</si>
  <si>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</si>
  <si>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</si>
  <si>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</si>
  <si>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</si>
  <si>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</si>
  <si>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</si>
  <si>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</si>
  <si>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</si>
  <si>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</si>
  <si>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</si>
  <si>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</si>
  <si>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</si>
  <si>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</si>
  <si>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</si>
  <si>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</si>
  <si>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</si>
  <si>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</si>
  <si>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</si>
  <si>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</si>
  <si>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</si>
  <si>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</si>
  <si>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</si>
  <si>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</si>
  <si>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</si>
  <si>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</si>
  <si>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</si>
  <si>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</si>
  <si>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</si>
  <si>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</si>
  <si>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</si>
  <si>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</si>
  <si>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</si>
  <si>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</si>
  <si>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</si>
  <si>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</si>
  <si>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</si>
  <si>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</si>
  <si>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</si>
  <si>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</si>
  <si>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</si>
  <si>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</si>
  <si>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</si>
  <si>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</si>
  <si>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</si>
  <si>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</si>
  <si>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</si>
  <si>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</si>
  <si>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</si>
  <si>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</si>
  <si>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</si>
  <si>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</si>
  <si>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</si>
  <si>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</si>
  <si>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</si>
  <si>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</si>
  <si>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</si>
  <si>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</si>
  <si>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</si>
  <si>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</si>
  <si>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</si>
  <si>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</si>
  <si>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</si>
  <si>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</si>
  <si>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</si>
  <si>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</si>
  <si>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</si>
  <si>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</si>
  <si>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</si>
  <si>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</si>
  <si>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</si>
  <si>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</si>
  <si>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</si>
  <si>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</si>
  <si>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</si>
  <si>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</si>
  <si>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</si>
  <si>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</si>
  <si>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</si>
  <si>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</si>
  <si>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</si>
  <si>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</si>
  <si>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</si>
  <si>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</si>
  <si>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</si>
  <si>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</si>
  <si>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</si>
  <si>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</si>
  <si>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</si>
  <si>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</si>
  <si>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</si>
  <si>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</si>
  <si>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</si>
  <si>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</si>
  <si>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</si>
  <si>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</si>
  <si>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</si>
  <si>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</si>
  <si>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</si>
  <si>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</si>
  <si>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</si>
  <si>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</si>
  <si>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</si>
  <si>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</si>
  <si>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</si>
  <si>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</si>
  <si>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</si>
  <si>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</si>
  <si>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</si>
  <si>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</si>
  <si>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</si>
  <si>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</si>
  <si>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</si>
  <si>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</si>
  <si>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</si>
  <si>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</si>
  <si>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</si>
  <si>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</si>
  <si>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</si>
  <si>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</si>
  <si>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</si>
  <si>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</si>
  <si>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</si>
  <si>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</si>
  <si>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</si>
  <si>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</si>
  <si>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</si>
  <si>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</si>
  <si>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</si>
  <si>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</si>
  <si>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</si>
  <si>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</si>
  <si>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</si>
  <si>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</si>
  <si>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</si>
  <si>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</si>
  <si>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</si>
  <si>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</si>
  <si>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</si>
  <si>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</si>
  <si>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</si>
  <si>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</si>
  <si>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</si>
  <si>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</si>
  <si>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</si>
  <si>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</si>
  <si>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</si>
  <si>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</si>
  <si>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</si>
  <si>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</si>
  <si>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</si>
  <si>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</si>
  <si>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</si>
  <si>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</si>
  <si>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</si>
  <si>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</si>
  <si>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</si>
  <si>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</si>
  <si>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</si>
  <si>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</si>
  <si>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</si>
  <si>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</si>
  <si>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</si>
  <si>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</si>
  <si>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</si>
  <si>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</si>
  <si>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</si>
  <si>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</si>
  <si>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</si>
  <si>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</si>
  <si>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</si>
  <si>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</si>
  <si>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</si>
  <si>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</si>
  <si>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</si>
  <si>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</si>
  <si>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</si>
  <si>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</si>
  <si>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</si>
  <si>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</si>
  <si>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</si>
  <si>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</si>
  <si>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</si>
  <si>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</si>
  <si>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</si>
  <si>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</si>
  <si>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</si>
  <si>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</si>
  <si>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</si>
  <si>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</si>
  <si>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</si>
  <si>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</si>
  <si>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</si>
  <si>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</si>
  <si>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</si>
  <si>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</si>
  <si>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</si>
  <si>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</si>
  <si>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</si>
  <si>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</si>
  <si>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</si>
  <si>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</si>
  <si>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</si>
  <si>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</si>
  <si>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</si>
  <si>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</si>
  <si>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</si>
  <si>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</si>
  <si>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</si>
  <si>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</si>
  <si>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</si>
  <si>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</si>
  <si>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</si>
  <si>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</si>
  <si>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</si>
  <si>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</si>
  <si>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</si>
  <si>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</si>
  <si>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</si>
  <si>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</si>
  <si>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</si>
  <si>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</si>
  <si>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</si>
  <si>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</si>
  <si>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</si>
  <si>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</si>
  <si>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</si>
  <si>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</si>
  <si>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</si>
  <si>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</si>
  <si>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</si>
  <si>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</si>
  <si>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</si>
  <si>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</si>
  <si>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</si>
  <si>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</si>
  <si>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</si>
  <si>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</si>
  <si>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</si>
  <si>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</si>
  <si>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</si>
  <si>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</si>
  <si>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</si>
  <si>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</si>
  <si>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</si>
  <si>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</si>
  <si>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</si>
  <si>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</si>
  <si>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</si>
  <si>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</si>
  <si>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</si>
  <si>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</si>
  <si>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</si>
  <si>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</si>
  <si>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</si>
  <si>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</si>
  <si>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</si>
  <si>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</si>
  <si>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</si>
  <si>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</si>
  <si>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</si>
  <si>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</si>
  <si>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</si>
  <si>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</si>
  <si>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</si>
  <si>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</si>
  <si>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</si>
  <si>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</si>
  <si>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</si>
  <si>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</si>
  <si>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</si>
  <si>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</si>
  <si>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</si>
  <si>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</si>
  <si>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</si>
  <si>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</si>
  <si>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</si>
  <si>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</si>
  <si>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</si>
  <si>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</si>
  <si>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</si>
  <si>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</si>
  <si>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</si>
  <si>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</si>
  <si>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</si>
  <si>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</si>
  <si>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</si>
  <si>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</si>
  <si>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</si>
  <si>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</si>
  <si>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</si>
  <si>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</si>
  <si>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</si>
  <si>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</si>
  <si>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</si>
  <si>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</si>
  <si>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</si>
  <si>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</si>
  <si>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</si>
  <si>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</si>
  <si>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</si>
  <si>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</si>
  <si>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</si>
  <si>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</si>
  <si>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</si>
  <si>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</si>
  <si>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</si>
  <si>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</si>
  <si>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</si>
  <si>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</si>
  <si>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</si>
  <si>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</si>
  <si>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</si>
  <si>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</si>
  <si>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</si>
  <si>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</si>
  <si>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</si>
  <si>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</si>
  <si>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</si>
  <si>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</si>
  <si>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</si>
  <si>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</si>
  <si>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</si>
  <si>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</si>
  <si>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</si>
  <si>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</si>
  <si>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</si>
  <si>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</si>
  <si>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</si>
  <si>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</si>
  <si>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</si>
  <si>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</si>
  <si>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</si>
  <si>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</si>
  <si>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</si>
  <si>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</si>
  <si>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</si>
  <si>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</si>
  <si>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</si>
  <si>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</si>
  <si>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</si>
  <si>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</si>
  <si>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</si>
  <si>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</si>
  <si>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</si>
  <si>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</si>
  <si>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</si>
  <si>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</si>
  <si>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</si>
  <si>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</si>
  <si>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</si>
  <si>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</si>
  <si>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</si>
  <si>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</si>
  <si>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</si>
  <si>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</si>
  <si>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</si>
  <si>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</si>
  <si>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</si>
  <si>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</si>
  <si>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</si>
  <si>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</si>
  <si>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</si>
  <si>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</si>
  <si>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</si>
  <si>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</si>
  <si>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</si>
  <si>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</si>
  <si>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</si>
  <si>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</si>
  <si>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</si>
  <si>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</si>
  <si>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</si>
  <si>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</si>
  <si>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</si>
  <si>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</si>
  <si>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</si>
  <si>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</si>
  <si>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</si>
  <si>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</si>
  <si>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</si>
  <si>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</si>
  <si>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</si>
  <si>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</si>
  <si>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</si>
  <si>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</si>
  <si>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</si>
  <si>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</si>
  <si>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</si>
  <si>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</si>
  <si>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</si>
  <si>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</si>
  <si>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</si>
  <si>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</si>
  <si>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</si>
  <si>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</si>
  <si>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</si>
  <si>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</si>
  <si>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</si>
  <si>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</si>
  <si>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</si>
  <si>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</si>
  <si>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</si>
  <si>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</si>
  <si>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</si>
  <si>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</si>
  <si>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</si>
  <si>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</si>
  <si>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</si>
  <si>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</si>
  <si>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</si>
  <si>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</si>
  <si>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</si>
  <si>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</si>
  <si>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</si>
  <si>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</si>
  <si>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</si>
  <si>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</si>
  <si>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</si>
  <si>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</si>
  <si>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</si>
  <si>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</si>
  <si>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</si>
  <si>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</si>
  <si>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</si>
  <si>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</si>
  <si>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</si>
  <si>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</si>
  <si>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</si>
  <si>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</si>
  <si>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</si>
  <si>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</si>
  <si>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</si>
  <si>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</si>
  <si>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</si>
  <si>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</si>
  <si>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</si>
  <si>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</si>
  <si>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</si>
  <si>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</si>
  <si>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</si>
  <si>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</si>
  <si>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</si>
  <si>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</si>
  <si>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</si>
  <si>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</si>
  <si>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</si>
  <si>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</si>
  <si>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</si>
  <si>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</si>
  <si>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</si>
  <si>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</si>
  <si>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</si>
  <si>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</si>
  <si>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</si>
  <si>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</si>
  <si>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</si>
  <si>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</si>
  <si>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</si>
  <si>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</si>
  <si>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</si>
  <si>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</si>
  <si>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</si>
  <si>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</si>
  <si>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</si>
  <si>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</si>
  <si>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</si>
  <si>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</si>
  <si>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</si>
  <si>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</si>
  <si>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</si>
  <si>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</si>
  <si>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</si>
  <si>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</si>
  <si>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</si>
  <si>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</si>
  <si>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</si>
  <si>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</si>
  <si>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</si>
  <si>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</si>
  <si>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</si>
  <si>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</si>
  <si>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</si>
  <si>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</si>
  <si>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</si>
  <si>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</si>
  <si>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</si>
  <si>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</si>
  <si>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</si>
  <si>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</si>
  <si>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</si>
  <si>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</si>
  <si>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</si>
  <si>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</si>
  <si>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</si>
  <si>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</si>
  <si>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</si>
  <si>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</si>
  <si>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</si>
  <si>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</si>
  <si>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</si>
  <si>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</si>
  <si>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</si>
  <si>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</si>
  <si>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</si>
  <si>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</si>
  <si>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</si>
  <si>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</si>
  <si>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</si>
  <si>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</si>
  <si>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</si>
  <si>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</si>
  <si>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</si>
  <si>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</si>
  <si>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</si>
  <si>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</si>
  <si>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</si>
  <si>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</si>
  <si>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</si>
  <si>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</si>
  <si>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</si>
  <si>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</si>
  <si>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</si>
  <si>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</si>
  <si>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</si>
  <si>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</si>
  <si>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</si>
  <si>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</si>
  <si>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</si>
  <si>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</si>
  <si>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</si>
  <si>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</si>
  <si>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</si>
  <si>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</si>
  <si>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</si>
  <si>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</si>
  <si>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</si>
  <si>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</si>
  <si>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</si>
  <si>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</si>
  <si>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</si>
  <si>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</si>
  <si>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</si>
  <si>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</si>
  <si>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</si>
  <si>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</si>
  <si>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</si>
  <si>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</si>
  <si>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</si>
  <si>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</si>
  <si>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</si>
  <si>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</si>
  <si>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</si>
  <si>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</si>
  <si>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</si>
  <si>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</si>
  <si>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</si>
  <si>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</si>
  <si>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</si>
  <si>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</si>
  <si>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</si>
  <si>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</si>
  <si>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</si>
  <si>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</si>
  <si>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</si>
  <si>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</si>
  <si>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</si>
  <si>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</si>
  <si>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</si>
  <si>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</si>
  <si>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</si>
  <si>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</si>
  <si>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</si>
  <si>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</si>
  <si>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</si>
  <si>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</si>
  <si>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</si>
  <si>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</si>
  <si>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</si>
  <si>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</si>
  <si>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</si>
  <si>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</si>
  <si>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</si>
  <si>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</si>
  <si>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</si>
  <si>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</si>
  <si>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</si>
  <si>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</si>
  <si>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</si>
  <si>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</si>
  <si>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</si>
  <si>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</si>
  <si>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</si>
  <si>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</si>
  <si>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</si>
  <si>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</si>
  <si>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</si>
  <si>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</si>
  <si>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</si>
  <si>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</si>
  <si>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</si>
  <si>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</si>
  <si>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</si>
  <si>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</si>
  <si>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</si>
  <si>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</si>
  <si>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</si>
  <si>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</si>
  <si>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</si>
  <si>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</si>
  <si>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</si>
  <si>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</si>
  <si>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</si>
  <si>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</si>
  <si>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</si>
  <si>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</si>
  <si>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</si>
  <si>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</si>
  <si>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</si>
  <si>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</si>
  <si>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</si>
  <si>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</si>
  <si>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</si>
  <si>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</si>
  <si>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</si>
  <si>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</si>
  <si>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</si>
  <si>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</si>
  <si>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</si>
  <si>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</si>
  <si>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</si>
  <si>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</si>
  <si>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</si>
  <si>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</si>
  <si>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</si>
  <si>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</si>
  <si>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</si>
  <si>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</si>
  <si>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</si>
  <si>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</si>
  <si>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</si>
  <si>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</si>
  <si>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</si>
  <si>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</si>
  <si>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</si>
  <si>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</si>
  <si>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</si>
  <si>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</si>
  <si>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</si>
  <si>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</si>
  <si>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</si>
  <si>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</si>
  <si>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</si>
  <si>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</si>
  <si>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</si>
  <si>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</si>
  <si>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</si>
  <si>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</si>
  <si>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</si>
  <si>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</si>
  <si>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</si>
  <si>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</si>
  <si>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</si>
  <si>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</si>
  <si>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</si>
  <si>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</si>
  <si>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</si>
  <si>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</si>
  <si>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</si>
  <si>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</si>
  <si>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</si>
  <si>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</si>
  <si>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</si>
  <si>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</si>
  <si>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</si>
  <si>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</si>
  <si>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</si>
  <si>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</si>
  <si>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</si>
  <si>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</si>
  <si>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</si>
  <si>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</si>
  <si>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</si>
  <si>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</si>
  <si>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</si>
  <si>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</si>
  <si>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</si>
  <si>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</si>
  <si>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</si>
  <si>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</si>
  <si>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</si>
  <si>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</si>
  <si>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</si>
  <si>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</si>
  <si>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</si>
  <si>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</si>
  <si>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</si>
  <si>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</si>
  <si>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</si>
  <si>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</si>
  <si>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</si>
  <si>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</si>
  <si>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</si>
  <si>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</si>
  <si>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</si>
  <si>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</si>
  <si>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</si>
  <si>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</si>
  <si>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</si>
  <si>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</si>
  <si>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</si>
  <si>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</si>
  <si>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</si>
  <si>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</si>
  <si>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</si>
  <si>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</si>
  <si>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</si>
  <si>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</si>
  <si>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</si>
  <si>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</si>
  <si>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</si>
  <si>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</si>
  <si>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</si>
  <si>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</si>
  <si>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</si>
  <si>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</si>
  <si>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</si>
  <si>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</si>
  <si>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</si>
  <si>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</si>
  <si>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</si>
  <si>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</si>
  <si>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</si>
  <si>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</si>
  <si>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</si>
  <si>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</si>
  <si>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</si>
  <si>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</si>
  <si>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</si>
  <si>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</si>
  <si>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</si>
  <si>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</si>
  <si>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</si>
  <si>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</si>
  <si>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</si>
  <si>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</si>
  <si>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</si>
  <si>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</si>
  <si>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</si>
  <si>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</si>
  <si>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</si>
  <si>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</si>
  <si>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</si>
  <si>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</si>
  <si>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</si>
  <si>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</si>
  <si>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</si>
  <si>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</si>
  <si>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</si>
  <si>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</si>
  <si>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</si>
  <si>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</si>
  <si>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</si>
  <si>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</si>
  <si>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</si>
  <si>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</si>
  <si>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</si>
  <si>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</si>
  <si>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</si>
  <si>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</si>
  <si>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</si>
  <si>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</si>
  <si>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</si>
  <si>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</si>
  <si>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</si>
  <si>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</si>
  <si>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</si>
  <si>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</si>
  <si>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</si>
  <si>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</si>
  <si>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</si>
  <si>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</si>
  <si>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</si>
  <si>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</si>
  <si>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</si>
  <si>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</si>
  <si>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</si>
  <si>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</si>
  <si>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</si>
  <si>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</si>
  <si>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</si>
  <si>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</si>
  <si>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</si>
  <si>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</si>
  <si>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</si>
  <si>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</si>
  <si>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</si>
  <si>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</si>
  <si>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</si>
  <si>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</si>
  <si>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</si>
  <si>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</si>
  <si>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</si>
  <si>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</si>
  <si>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</si>
  <si>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</si>
  <si>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</si>
  <si>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</si>
  <si>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</si>
  <si>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</si>
  <si>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</si>
  <si>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</si>
  <si>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</si>
  <si>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</si>
  <si>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</si>
  <si>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</si>
  <si>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</si>
  <si>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</si>
  <si>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</si>
  <si>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</si>
  <si>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</si>
  <si>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</si>
  <si>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</si>
  <si>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</si>
  <si>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</si>
  <si>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</si>
  <si>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</si>
  <si>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</si>
  <si>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</si>
  <si>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</si>
  <si>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</si>
  <si>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</si>
  <si>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</si>
  <si>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</si>
  <si>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</si>
  <si>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</si>
  <si>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</si>
  <si>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</si>
  <si>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</si>
  <si>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</si>
  <si>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</si>
  <si>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</si>
  <si>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</si>
  <si>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</si>
  <si>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</si>
  <si>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</si>
  <si>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</si>
  <si>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</si>
  <si>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</si>
  <si>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</si>
  <si>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</si>
  <si>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</si>
  <si>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</si>
  <si>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</si>
  <si>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</si>
  <si>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</si>
  <si>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</si>
  <si>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</si>
  <si>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</si>
  <si>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</si>
  <si>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</si>
  <si>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</si>
  <si>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</si>
  <si>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</si>
  <si>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</si>
  <si>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</si>
  <si>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</si>
  <si>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</si>
  <si>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</si>
  <si>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</si>
  <si>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</si>
  <si>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</si>
  <si>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</si>
  <si>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</si>
  <si>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</si>
  <si>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</si>
  <si>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</si>
  <si>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</si>
  <si>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</si>
  <si>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</si>
  <si>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</si>
  <si>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</si>
  <si>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</si>
  <si>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</si>
  <si>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</si>
  <si>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</si>
  <si>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</si>
  <si>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</si>
  <si>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</si>
  <si>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</si>
  <si>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</si>
  <si>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</si>
  <si>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</si>
  <si>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</si>
  <si>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</si>
  <si>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</si>
  <si>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</si>
  <si>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</si>
  <si>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</si>
  <si>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</si>
  <si>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</si>
  <si>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</si>
  <si>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</si>
  <si>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</si>
  <si>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</si>
  <si>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</si>
  <si>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</si>
  <si>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</si>
  <si>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</si>
  <si>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</si>
  <si>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</si>
  <si>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</si>
  <si>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</si>
  <si>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</si>
  <si>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</si>
  <si>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</si>
  <si>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</si>
  <si>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</si>
  <si>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</si>
  <si>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</si>
  <si>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</si>
  <si>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</si>
  <si>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</si>
  <si>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</si>
  <si>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</si>
  <si>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</si>
  <si>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</si>
  <si>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</si>
  <si>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</si>
  <si>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</si>
  <si>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</si>
  <si>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</si>
  <si>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</si>
  <si>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</si>
  <si>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</si>
  <si>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</si>
  <si>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</si>
  <si>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</si>
  <si>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</si>
  <si>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</si>
  <si>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</si>
  <si>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</si>
  <si>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</si>
  <si>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</si>
  <si>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</si>
  <si>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</si>
  <si>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</si>
  <si>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</si>
  <si>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</si>
  <si>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</si>
  <si>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</si>
  <si>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</si>
  <si>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</si>
  <si>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</si>
  <si>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</si>
  <si>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</si>
  <si>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</si>
  <si>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</si>
  <si>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</si>
  <si>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</si>
  <si>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</si>
  <si>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</si>
  <si>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</si>
  <si>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</si>
  <si>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</si>
  <si>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</si>
  <si>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</si>
  <si>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</si>
  <si>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</si>
  <si>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</si>
  <si>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</si>
  <si>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</si>
  <si>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</si>
  <si>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</si>
  <si>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</si>
  <si>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</si>
  <si>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</si>
  <si>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</si>
  <si>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</si>
  <si>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</si>
  <si>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</si>
  <si>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</si>
  <si>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</si>
  <si>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</si>
  <si>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</si>
  <si>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</si>
  <si>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</si>
  <si>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</si>
  <si>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</si>
  <si>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</si>
  <si>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</si>
  <si>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</si>
  <si>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</si>
  <si>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</si>
  <si>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</si>
  <si>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</si>
  <si>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</si>
  <si>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</si>
  <si>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</si>
  <si>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</si>
  <si>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</si>
  <si>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</si>
  <si>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</si>
  <si>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</si>
  <si>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</si>
  <si>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</si>
  <si>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</si>
  <si>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</si>
  <si>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</si>
  <si>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</si>
  <si>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</si>
  <si>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</si>
  <si>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</si>
  <si>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</si>
  <si>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</si>
  <si>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</si>
  <si>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</si>
  <si>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</si>
  <si>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</si>
  <si>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</si>
  <si>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</si>
  <si>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</si>
  <si>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</si>
  <si>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</si>
  <si>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</si>
  <si>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</si>
  <si>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</si>
  <si>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</si>
  <si>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</si>
  <si>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</si>
  <si>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</si>
  <si>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</si>
  <si>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</si>
  <si>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</si>
  <si>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</si>
  <si>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</si>
  <si>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</si>
  <si>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</si>
  <si>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</si>
  <si>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</si>
  <si>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</si>
  <si>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</si>
  <si>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</si>
  <si>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</si>
  <si>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</si>
  <si>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</si>
  <si>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</si>
  <si>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</si>
  <si>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</si>
  <si>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</si>
  <si>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</si>
  <si>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</si>
  <si>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</si>
  <si>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</si>
  <si>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</si>
  <si>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</si>
  <si>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</si>
  <si>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</si>
  <si>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</si>
  <si>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</si>
  <si>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</si>
  <si>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</si>
  <si>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</si>
  <si>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</si>
  <si>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</si>
  <si>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</si>
  <si>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</si>
  <si>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</si>
  <si>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</si>
  <si>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</si>
  <si>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</si>
  <si>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</si>
  <si>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</si>
  <si>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</si>
  <si>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</si>
  <si>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</si>
  <si>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</si>
  <si>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</si>
  <si>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</si>
  <si>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</si>
  <si>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</si>
  <si>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</si>
  <si>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</si>
  <si>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</si>
  <si>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</si>
  <si>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</si>
  <si>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</si>
  <si>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</si>
  <si>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</si>
  <si>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</si>
  <si>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</si>
  <si>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</si>
  <si>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</si>
  <si>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</si>
  <si>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</si>
  <si>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</si>
  <si>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</si>
  <si>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</si>
  <si>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</si>
  <si>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</si>
  <si>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</si>
  <si>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</si>
  <si>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</si>
  <si>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</si>
  <si>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</si>
  <si>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</si>
  <si>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</si>
  <si>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</si>
  <si>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</si>
  <si>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</si>
  <si>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</si>
  <si>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</si>
  <si>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</si>
  <si>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</si>
  <si>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</si>
  <si>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</si>
  <si>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</si>
  <si>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</si>
  <si>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</si>
  <si>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</si>
  <si>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</si>
  <si>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</si>
  <si>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</si>
  <si>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</si>
  <si>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</si>
  <si>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</si>
  <si>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</si>
  <si>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</si>
  <si>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</si>
  <si>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</si>
  <si>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</si>
  <si>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</si>
  <si>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</si>
  <si>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</si>
  <si>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</si>
  <si>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</si>
  <si>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</si>
  <si>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</si>
  <si>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</si>
  <si>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</si>
  <si>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</si>
  <si>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</si>
  <si>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</si>
  <si>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</si>
  <si>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</si>
  <si>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</si>
  <si>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</si>
  <si>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</si>
  <si>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</si>
  <si>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</si>
  <si>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</si>
  <si>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</si>
  <si>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</si>
  <si>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</si>
  <si>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</si>
  <si>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</si>
  <si>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</si>
  <si>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</si>
  <si>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</si>
  <si>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</si>
  <si>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</si>
  <si>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</si>
  <si>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</si>
  <si>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</si>
  <si>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</si>
  <si>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</si>
  <si>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</si>
  <si>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</si>
  <si>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</si>
  <si>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</si>
  <si>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</si>
  <si>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</si>
  <si>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</si>
  <si>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</si>
  <si>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</si>
  <si>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</si>
  <si>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</si>
  <si>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</si>
  <si>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</si>
  <si>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</si>
  <si>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</si>
  <si>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</si>
  <si>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</si>
  <si>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</si>
  <si>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</si>
  <si>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</si>
  <si>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</si>
  <si>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</si>
  <si>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</si>
  <si>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</si>
  <si>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</si>
  <si>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</si>
  <si>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</si>
  <si>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</si>
  <si>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</si>
  <si>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</si>
  <si>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</si>
  <si>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</si>
  <si>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</si>
  <si>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</si>
  <si>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</si>
  <si>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</si>
  <si>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</si>
  <si>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</si>
  <si>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</si>
  <si>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</si>
  <si>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</si>
  <si>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</si>
  <si>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</si>
  <si>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</si>
  <si>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</si>
  <si>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</si>
  <si>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</si>
  <si>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</si>
  <si>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</si>
  <si>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</si>
  <si>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</si>
  <si>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</si>
  <si>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</si>
  <si>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</si>
  <si>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</si>
  <si>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</si>
  <si>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</si>
  <si>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</si>
  <si>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</si>
  <si>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</si>
  <si>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</si>
  <si>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</si>
  <si>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</si>
  <si>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</si>
  <si>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</si>
  <si>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</si>
  <si>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</si>
  <si>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</si>
  <si>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</si>
  <si>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</si>
  <si>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</si>
  <si>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</si>
  <si>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</si>
  <si>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</si>
  <si>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</si>
  <si>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</si>
  <si>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</si>
  <si>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</si>
  <si>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</si>
  <si>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</si>
  <si>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</si>
  <si>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</si>
  <si>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</si>
  <si>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</si>
  <si>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</si>
  <si>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</si>
  <si>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</si>
  <si>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</si>
  <si>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</si>
  <si>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</si>
  <si>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</si>
  <si>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</si>
  <si>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</si>
  <si>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</si>
  <si>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</si>
  <si>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</si>
  <si>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</si>
  <si>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</si>
  <si>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</si>
  <si>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</si>
  <si>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</si>
  <si>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</si>
  <si>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</si>
  <si>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</si>
  <si>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</si>
  <si>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</si>
  <si>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</si>
  <si>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</si>
  <si>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</si>
  <si>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</si>
  <si>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</si>
  <si>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</si>
  <si>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</si>
  <si>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</si>
  <si>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</si>
  <si>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</si>
  <si>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</si>
  <si>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</si>
  <si>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</si>
  <si>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</si>
  <si>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</si>
  <si>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</si>
  <si>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</si>
  <si>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</si>
  <si>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</si>
  <si>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</si>
  <si>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</si>
  <si>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</si>
  <si>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</si>
  <si>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</si>
  <si>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</si>
  <si>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</si>
  <si>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</si>
  <si>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</si>
  <si>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</si>
  <si>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</si>
  <si>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</si>
  <si>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</si>
  <si>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</si>
  <si>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</si>
  <si>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</si>
  <si>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</si>
  <si>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</si>
  <si>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</si>
  <si>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</si>
  <si>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</si>
  <si>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</si>
  <si>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</si>
  <si>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</si>
  <si>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</si>
  <si>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</si>
  <si>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</si>
  <si>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</si>
  <si>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</si>
  <si>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</si>
  <si>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</si>
  <si>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</si>
  <si>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</si>
  <si>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</si>
  <si>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</si>
  <si>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</si>
  <si>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</si>
  <si>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</si>
  <si>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</si>
  <si>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</si>
  <si>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</si>
  <si>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</si>
  <si>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</si>
  <si>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</si>
  <si>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</si>
  <si>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</si>
  <si>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</si>
  <si>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</si>
  <si>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</si>
  <si>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</si>
  <si>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</si>
  <si>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</si>
  <si>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</si>
  <si>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</si>
  <si>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</si>
  <si>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</si>
  <si>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</si>
  <si>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</si>
  <si>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</si>
  <si>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</si>
  <si>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</si>
  <si>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</si>
  <si>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</si>
  <si>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</si>
  <si>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</si>
  <si>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</si>
  <si>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</si>
  <si>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</si>
  <si>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</si>
  <si>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</si>
  <si>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</si>
  <si>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</si>
  <si>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</si>
  <si>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</si>
  <si>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</si>
  <si>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</si>
  <si>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</si>
  <si>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</si>
  <si>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</si>
  <si>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</si>
  <si>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</si>
  <si>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</si>
  <si>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</si>
  <si>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</si>
  <si>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</si>
  <si>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</si>
  <si>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</si>
  <si>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</si>
  <si>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</si>
  <si>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</si>
  <si>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</si>
  <si>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</si>
  <si>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</si>
  <si>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</si>
  <si>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</si>
  <si>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</si>
  <si>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</si>
  <si>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</si>
  <si>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</si>
  <si>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</si>
  <si>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</si>
  <si>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</si>
  <si>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</si>
  <si>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</si>
  <si>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</si>
  <si>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</si>
  <si>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</si>
  <si>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</si>
  <si>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</si>
  <si>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</si>
  <si>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</si>
  <si>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</si>
  <si>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</si>
  <si>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</si>
  <si>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</si>
  <si>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</si>
  <si>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</si>
  <si>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</si>
  <si>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</si>
  <si>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</si>
  <si>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</si>
  <si>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</si>
  <si>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</si>
  <si>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</si>
  <si>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</si>
  <si>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</si>
  <si>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</si>
  <si>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</si>
  <si>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</si>
  <si>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</si>
  <si>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</si>
  <si>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</si>
  <si>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</si>
  <si>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</si>
  <si>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</si>
  <si>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</si>
  <si>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</si>
  <si>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</si>
  <si>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</si>
  <si>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</si>
  <si>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</si>
  <si>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</si>
  <si>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</si>
  <si>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</si>
  <si>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</si>
  <si>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</si>
  <si>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</si>
  <si>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</si>
  <si>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</si>
  <si>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</si>
  <si>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</si>
  <si>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</si>
  <si>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</si>
  <si>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</si>
  <si>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</si>
  <si>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</si>
  <si>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</si>
  <si>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</si>
  <si>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</si>
  <si>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</si>
  <si>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</si>
  <si>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</si>
  <si>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</si>
  <si>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</si>
  <si>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</si>
  <si>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</si>
  <si>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</si>
  <si>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</si>
  <si>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</si>
  <si>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</si>
  <si>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</si>
  <si>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</si>
  <si>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</si>
  <si>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</si>
  <si>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</si>
  <si>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</si>
  <si>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</si>
  <si>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</si>
  <si>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</si>
  <si>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</si>
  <si>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</si>
  <si>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</si>
  <si>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</si>
  <si>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</si>
  <si>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</si>
  <si>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</si>
  <si>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</si>
  <si>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</si>
  <si>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</si>
  <si>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</si>
  <si>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</si>
  <si>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</si>
  <si>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</si>
  <si>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</si>
  <si>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</si>
  <si>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</si>
  <si>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</si>
  <si>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</si>
  <si>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</si>
  <si>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</si>
  <si>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</si>
  <si>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</si>
  <si>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</si>
  <si>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</si>
  <si>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</si>
  <si>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</si>
  <si>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</si>
  <si>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</si>
  <si>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</si>
  <si>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</si>
  <si>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</si>
  <si>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</si>
  <si>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</si>
  <si>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</si>
  <si>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</si>
  <si>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</si>
  <si>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</si>
  <si>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</si>
  <si>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</si>
  <si>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</si>
  <si>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</si>
  <si>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</si>
  <si>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</si>
  <si>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</si>
  <si>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</si>
  <si>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</si>
  <si>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</si>
  <si>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</si>
  <si>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</si>
  <si>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</si>
  <si>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</si>
  <si>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</si>
  <si>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</si>
  <si>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</si>
  <si>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</si>
  <si>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</si>
  <si>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</si>
  <si>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</si>
  <si>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</si>
  <si>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</si>
  <si>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</si>
  <si>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</si>
  <si>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</si>
  <si>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</si>
  <si>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</si>
  <si>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</si>
  <si>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</si>
  <si>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</si>
  <si>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</si>
  <si>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</si>
  <si>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</si>
  <si>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</si>
  <si>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</si>
  <si>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</si>
  <si>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</si>
  <si>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</si>
  <si>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</si>
  <si>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</si>
  <si>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</si>
  <si>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</si>
  <si>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</si>
  <si>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</si>
  <si>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</si>
  <si>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</si>
  <si>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</si>
  <si>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</si>
  <si>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</si>
  <si>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</si>
  <si>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</si>
  <si>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</si>
  <si>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</si>
  <si>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</si>
  <si>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</si>
  <si>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</si>
  <si>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</si>
  <si>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</si>
  <si>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</si>
  <si>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</si>
  <si>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</si>
  <si>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</si>
  <si>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</si>
  <si>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</si>
  <si>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</si>
  <si>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</si>
  <si>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</si>
  <si>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</si>
  <si>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</si>
  <si>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</si>
  <si>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</si>
  <si>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</si>
  <si>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</si>
  <si>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</si>
  <si>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</si>
  <si>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</si>
  <si>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</si>
  <si>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</si>
  <si>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</si>
  <si>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</si>
  <si>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</si>
  <si>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</si>
  <si>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</si>
  <si>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</si>
  <si>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</si>
  <si>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</si>
  <si>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</si>
  <si>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</si>
  <si>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</si>
  <si>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</si>
  <si>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</si>
  <si>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</si>
  <si>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</si>
  <si>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</si>
  <si>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</si>
  <si>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</si>
  <si>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</si>
  <si>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</si>
  <si>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</si>
  <si>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</si>
  <si>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</si>
  <si>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</si>
  <si>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</si>
  <si>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</si>
  <si>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</si>
  <si>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</si>
  <si>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</si>
  <si>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</si>
  <si>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</si>
  <si>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</si>
  <si>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</si>
  <si>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</si>
  <si>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</si>
  <si>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</si>
  <si>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</si>
  <si>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</si>
  <si>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</si>
  <si>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</si>
  <si>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</si>
  <si>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</si>
  <si>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</si>
  <si>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</si>
  <si>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</si>
  <si>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</si>
  <si>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</si>
  <si>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</si>
  <si>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</si>
  <si>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</si>
  <si>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</si>
  <si>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</si>
  <si>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</si>
  <si>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</si>
  <si>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</si>
  <si>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</si>
  <si>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</si>
  <si>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</si>
  <si>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</si>
  <si>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</si>
  <si>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</si>
  <si>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</si>
  <si>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</si>
  <si>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</si>
  <si>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</si>
  <si>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</si>
  <si>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</si>
  <si>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</si>
  <si>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</si>
  <si>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</si>
  <si>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</si>
  <si>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</si>
  <si>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</si>
  <si>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</si>
  <si>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</si>
  <si>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</si>
  <si>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</si>
  <si>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</si>
  <si>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</si>
  <si>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</si>
  <si>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</si>
  <si>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</si>
  <si>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</si>
  <si>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</si>
  <si>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</si>
  <si>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</si>
  <si>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</si>
  <si>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</si>
  <si>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</si>
  <si>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</si>
  <si>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</si>
  <si>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</si>
  <si>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</si>
  <si>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</si>
  <si>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</si>
  <si>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</si>
  <si>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</si>
  <si>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</si>
  <si>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</si>
  <si>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</si>
  <si>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</si>
  <si>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</si>
  <si>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</si>
  <si>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</si>
  <si>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</si>
  <si>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</si>
  <si>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</si>
  <si>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</si>
  <si>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</si>
  <si>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</si>
  <si>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</si>
  <si>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</si>
  <si>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</si>
  <si>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</si>
  <si>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</si>
  <si>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</si>
  <si>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</si>
  <si>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</si>
  <si>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</si>
  <si>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</si>
  <si>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</si>
  <si>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</si>
  <si>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</si>
  <si>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</si>
  <si>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</si>
  <si>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</si>
  <si>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</si>
  <si>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</si>
  <si>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</si>
  <si>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</si>
  <si>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</si>
  <si>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</si>
  <si>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</si>
  <si>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</si>
  <si>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</si>
  <si>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</si>
  <si>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</si>
  <si>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</si>
  <si>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</si>
  <si>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</si>
  <si>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</si>
  <si>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</si>
  <si>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</si>
  <si>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</si>
  <si>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</si>
  <si>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</si>
  <si>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</si>
  <si>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</si>
  <si>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</si>
  <si>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</si>
  <si>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</si>
  <si>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</si>
  <si>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</si>
  <si>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</si>
  <si>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</si>
  <si>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</si>
  <si>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</si>
  <si>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</si>
  <si>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</si>
  <si>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</si>
  <si>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</si>
  <si>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</si>
  <si>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</si>
  <si>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</si>
  <si>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</si>
  <si>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</si>
  <si>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</si>
  <si>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</si>
  <si>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</si>
  <si>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</si>
  <si>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</si>
  <si>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</si>
  <si>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</si>
  <si>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</si>
  <si>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</si>
  <si>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</si>
  <si>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</si>
  <si>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</si>
  <si>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</si>
  <si>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</si>
  <si>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</si>
  <si>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</si>
  <si>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</si>
  <si>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</si>
  <si>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</si>
  <si>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</si>
  <si>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</si>
  <si>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</si>
  <si>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</si>
  <si>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</si>
  <si>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</si>
  <si>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</si>
  <si>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</si>
  <si>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</si>
  <si>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</si>
  <si>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</si>
  <si>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</si>
  <si>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</si>
  <si>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</si>
  <si>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</si>
  <si>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</si>
  <si>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</si>
  <si>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</si>
  <si>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</si>
  <si>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</si>
  <si>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</si>
  <si>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</si>
  <si>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</si>
  <si>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</si>
  <si>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</si>
  <si>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</si>
  <si>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</si>
  <si>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</si>
  <si>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</si>
  <si>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</si>
  <si>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</si>
  <si>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</si>
  <si>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</si>
  <si>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</si>
  <si>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</si>
  <si>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</si>
  <si>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</si>
  <si>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</si>
  <si>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</si>
  <si>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</si>
  <si>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</si>
  <si>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</si>
  <si>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</si>
  <si>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</si>
  <si>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</si>
  <si>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</si>
  <si>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</si>
  <si>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</si>
  <si>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</si>
  <si>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</si>
  <si>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</si>
  <si>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</si>
  <si>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</si>
  <si>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</si>
  <si>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</si>
  <si>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</si>
  <si>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</si>
  <si>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</si>
  <si>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</si>
  <si>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</si>
  <si>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</si>
  <si>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</si>
  <si>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</si>
  <si>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</si>
  <si>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</si>
  <si>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</si>
  <si>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</si>
  <si>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</si>
  <si>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</si>
  <si>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</si>
  <si>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</si>
  <si>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</si>
  <si>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</si>
  <si>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</si>
  <si>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</si>
  <si>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</si>
  <si>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</si>
  <si>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</si>
  <si>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</si>
  <si>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</si>
  <si>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</si>
  <si>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</si>
  <si>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</si>
  <si>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</si>
  <si>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</si>
  <si>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</si>
  <si>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</si>
  <si>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</si>
  <si>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</si>
  <si>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</si>
  <si>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</si>
  <si>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</si>
  <si>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</si>
  <si>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</si>
  <si>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</si>
  <si>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</si>
  <si>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</si>
  <si>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</si>
  <si>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</si>
  <si>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</si>
  <si>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</si>
  <si>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</si>
  <si>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</si>
  <si>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</si>
  <si>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</si>
  <si>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</si>
  <si>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</si>
  <si>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</si>
  <si>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</si>
  <si>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</si>
  <si>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</si>
  <si>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</si>
  <si>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</si>
  <si>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</si>
  <si>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</si>
  <si>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</si>
  <si>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</si>
  <si>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</si>
  <si>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</si>
  <si>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</si>
  <si>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</si>
  <si>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</si>
  <si>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</si>
  <si>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</si>
  <si>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</si>
  <si>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</si>
  <si>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</si>
  <si>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</si>
  <si>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</si>
  <si>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</si>
  <si>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</si>
  <si>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</si>
  <si>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</si>
  <si>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</si>
  <si>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</si>
  <si>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</si>
  <si>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</si>
  <si>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</si>
  <si>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</si>
  <si>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</si>
  <si>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</si>
  <si>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</si>
  <si>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</si>
  <si>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</si>
  <si>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</si>
  <si>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</si>
  <si>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</si>
  <si>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</si>
  <si>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</si>
  <si>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</si>
  <si>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</si>
  <si>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</si>
  <si>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</si>
  <si>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</si>
  <si>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</si>
  <si>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</si>
  <si>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</si>
  <si>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</si>
  <si>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</si>
  <si>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</si>
  <si>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</si>
  <si>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</si>
  <si>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</si>
  <si>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</si>
  <si>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</si>
  <si>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</si>
  <si>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</si>
  <si>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</si>
  <si>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</si>
  <si>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</si>
  <si>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</si>
  <si>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</si>
  <si>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</si>
  <si>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</si>
  <si>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</si>
  <si>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</si>
  <si>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</si>
  <si>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</si>
  <si>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</si>
  <si>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</si>
  <si>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</si>
  <si>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</si>
  <si>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</si>
  <si>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</si>
  <si>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</si>
  <si>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</si>
  <si>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</si>
  <si>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</si>
  <si>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</si>
  <si>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</si>
  <si>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</si>
  <si>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</si>
  <si>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</si>
  <si>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</si>
  <si>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</si>
  <si>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</si>
  <si>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</si>
  <si>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</si>
  <si>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</si>
  <si>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</si>
  <si>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</si>
  <si>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</si>
  <si>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</si>
  <si>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</si>
  <si>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</si>
  <si>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</si>
  <si>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</si>
  <si>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</si>
  <si>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</si>
  <si>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</si>
  <si>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</si>
  <si>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</si>
  <si>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</si>
  <si>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</si>
  <si>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</si>
  <si>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</si>
  <si>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</si>
  <si>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</si>
  <si>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</si>
  <si>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</si>
  <si>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</si>
  <si>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</si>
  <si>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</si>
  <si>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</si>
  <si>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</si>
  <si>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</si>
  <si>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</si>
  <si>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</si>
  <si>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</si>
  <si>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</si>
  <si>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</si>
  <si>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</si>
  <si>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</si>
  <si>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</si>
  <si>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</si>
  <si>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</si>
  <si>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</si>
  <si>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</si>
  <si>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</si>
  <si>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</si>
  <si>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</si>
  <si>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</si>
  <si>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</si>
  <si>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</si>
  <si>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</si>
  <si>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</si>
  <si>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</si>
  <si>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</si>
  <si>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</si>
  <si>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</si>
  <si>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</si>
  <si>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</si>
  <si>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</si>
  <si>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</si>
  <si>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</si>
  <si>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</si>
  <si>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</si>
  <si>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</si>
  <si>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</si>
  <si>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</si>
  <si>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</si>
  <si>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</si>
  <si>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</si>
  <si>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</si>
  <si>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</si>
  <si>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</si>
  <si>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</si>
  <si>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</si>
  <si>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</si>
  <si>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</si>
  <si>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</si>
  <si>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</si>
  <si>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</si>
  <si>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</si>
  <si>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</si>
  <si>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</si>
  <si>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</si>
  <si>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</si>
  <si>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</si>
  <si>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</si>
  <si>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</si>
  <si>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</si>
  <si>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</si>
  <si>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</si>
  <si>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</si>
  <si>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</si>
  <si>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</si>
  <si>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</si>
  <si>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</si>
  <si>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</si>
  <si>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</si>
  <si>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</si>
  <si>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</si>
  <si>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</si>
  <si>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</si>
  <si>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</si>
  <si>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</si>
  <si>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</si>
  <si>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</si>
  <si>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</si>
  <si>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</si>
  <si>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</si>
  <si>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</si>
  <si>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</si>
  <si>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</si>
  <si>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</si>
  <si>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</si>
  <si>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</si>
  <si>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</si>
  <si>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</si>
  <si>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</si>
  <si>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</si>
  <si>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</si>
  <si>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</si>
  <si>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</si>
  <si>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</si>
  <si>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</si>
  <si>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</si>
  <si>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</si>
  <si>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</si>
  <si>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</si>
  <si>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</si>
  <si>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</si>
  <si>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</si>
  <si>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</si>
  <si>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</si>
  <si>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</si>
  <si>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</si>
  <si>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</si>
  <si>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</si>
  <si>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</si>
  <si>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</si>
  <si>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</si>
  <si>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</si>
  <si>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</si>
  <si>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</si>
  <si>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</si>
  <si>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</si>
  <si>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</si>
  <si>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</si>
  <si>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</si>
  <si>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</si>
  <si>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</si>
  <si>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</si>
  <si>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</si>
  <si>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</si>
  <si>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</si>
  <si>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</si>
  <si>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</si>
  <si>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</si>
  <si>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</si>
  <si>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</si>
  <si>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</si>
  <si>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</si>
  <si>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</si>
  <si>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</si>
  <si>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</si>
  <si>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</si>
  <si>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</si>
  <si>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</si>
  <si>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</si>
  <si>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</si>
  <si>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</si>
  <si>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</si>
  <si>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</si>
  <si>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</si>
  <si>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</si>
  <si>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</si>
  <si>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</si>
  <si>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</si>
  <si>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</si>
  <si>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</si>
  <si>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</si>
  <si>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</si>
  <si>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</si>
  <si>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</si>
  <si>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</si>
  <si>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</si>
  <si>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</si>
  <si>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</si>
  <si>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</si>
  <si>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</si>
  <si>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</si>
  <si>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</si>
  <si>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</si>
  <si>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</si>
  <si>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</si>
  <si>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</si>
  <si>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</si>
  <si>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</si>
  <si>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</si>
  <si>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</si>
  <si>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</si>
  <si>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</si>
  <si>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</si>
  <si>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</si>
  <si>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</si>
  <si>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</si>
  <si>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</si>
  <si>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</si>
  <si>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</si>
  <si>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</si>
  <si>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</si>
  <si>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</si>
  <si>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</si>
  <si>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</si>
  <si>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</si>
  <si>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</si>
  <si>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</si>
  <si>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</si>
  <si>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</si>
  <si>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</si>
  <si>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</si>
  <si>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</si>
  <si>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</si>
  <si>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</si>
  <si>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</si>
  <si>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</si>
  <si>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</si>
  <si>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</si>
  <si>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</si>
  <si>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</si>
  <si>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</si>
  <si>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</si>
  <si>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</si>
  <si>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</si>
  <si>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</si>
  <si>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</si>
  <si>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</si>
  <si>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</si>
  <si>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</si>
  <si>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</si>
  <si>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</si>
  <si>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</si>
  <si>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</si>
  <si>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</si>
  <si>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</si>
  <si>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</si>
  <si>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</si>
  <si>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</si>
  <si>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</si>
  <si>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</si>
  <si>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</si>
  <si>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</si>
  <si>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</si>
  <si>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</si>
  <si>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</si>
  <si>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</si>
  <si>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</si>
  <si>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</si>
  <si>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</si>
  <si>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</si>
  <si>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</si>
  <si>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</si>
  <si>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</si>
  <si>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</si>
  <si>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</si>
  <si>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</si>
  <si>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</si>
  <si>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</si>
  <si>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</si>
  <si>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</si>
  <si>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</si>
  <si>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</si>
  <si>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</si>
  <si>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</si>
  <si>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</si>
  <si>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</si>
  <si>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</si>
  <si>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</si>
  <si>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</si>
  <si>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</si>
  <si>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</si>
  <si>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</si>
  <si>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</si>
  <si>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</si>
  <si>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</si>
  <si>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</si>
  <si>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</si>
  <si>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</si>
  <si>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</si>
  <si>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</si>
  <si>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</si>
  <si>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</si>
  <si>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</si>
  <si>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</si>
  <si>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</si>
  <si>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</si>
  <si>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</si>
  <si>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</si>
  <si>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</si>
  <si>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</si>
  <si>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</si>
  <si>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</si>
  <si>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</si>
  <si>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</si>
  <si>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</si>
  <si>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</si>
  <si>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</si>
  <si>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</si>
  <si>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</si>
  <si>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</si>
  <si>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</si>
  <si>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</si>
  <si>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</si>
  <si>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</si>
  <si>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</si>
  <si>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</si>
  <si>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</si>
  <si>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</si>
  <si>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</si>
  <si>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</si>
  <si>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</si>
  <si>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</si>
  <si>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</si>
  <si>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</si>
  <si>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</si>
  <si>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</si>
  <si>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</si>
  <si>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</si>
  <si>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</si>
  <si>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</si>
  <si>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</si>
  <si>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</si>
  <si>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</si>
  <si>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</si>
  <si>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</si>
  <si>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</si>
  <si>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</si>
  <si>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</si>
  <si>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</si>
  <si>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</si>
  <si>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</si>
  <si>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</si>
  <si>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</si>
  <si>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</si>
  <si>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</si>
  <si>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</si>
  <si>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</si>
  <si>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</si>
  <si>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</si>
  <si>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</si>
  <si>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</si>
  <si>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</si>
  <si>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</si>
  <si>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</si>
  <si>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</si>
  <si>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</si>
  <si>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</si>
  <si>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</si>
  <si>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</si>
  <si>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</si>
  <si>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</si>
  <si>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</si>
  <si>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</si>
  <si>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</si>
  <si>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</si>
  <si>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</si>
  <si>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</si>
  <si>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</si>
  <si>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</si>
  <si>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</si>
  <si>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</si>
  <si>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</si>
  <si>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</si>
  <si>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</si>
  <si>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</si>
  <si>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</si>
  <si>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</si>
  <si>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</si>
  <si>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</si>
  <si>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</si>
  <si>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</si>
  <si>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</si>
  <si>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</si>
  <si>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</si>
  <si>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</si>
  <si>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</si>
  <si>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</si>
  <si>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</si>
  <si>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</si>
  <si>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</si>
  <si>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</si>
  <si>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</si>
  <si>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</si>
  <si>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</si>
  <si>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</si>
  <si>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</si>
  <si>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</si>
  <si>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</si>
  <si>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</si>
  <si>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</si>
  <si>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</si>
  <si>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</si>
  <si>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</si>
  <si>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</si>
  <si>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</si>
  <si>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</si>
  <si>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</si>
  <si>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</si>
  <si>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</si>
  <si>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</si>
  <si>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</si>
  <si>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</si>
  <si>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</si>
  <si>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</si>
  <si>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</si>
  <si>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</si>
  <si>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</si>
  <si>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</si>
  <si>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</si>
  <si>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</si>
  <si>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</si>
  <si>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</si>
  <si>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</si>
  <si>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</si>
  <si>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</si>
  <si>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</si>
  <si>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</si>
  <si>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</si>
  <si>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</si>
  <si>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</si>
  <si>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</si>
  <si>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</si>
  <si>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</si>
  <si>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</si>
  <si>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</si>
  <si>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</si>
  <si>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</si>
  <si>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</si>
  <si>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</si>
  <si>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</si>
  <si>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</si>
  <si>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</si>
  <si>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</si>
  <si>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</si>
  <si>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</si>
  <si>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</si>
  <si>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</si>
  <si>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</si>
  <si>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</si>
  <si>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</si>
  <si>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</si>
  <si>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</si>
  <si>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</si>
  <si>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</si>
  <si>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</si>
  <si>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</si>
  <si>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</si>
  <si>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</si>
  <si>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</si>
  <si>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</si>
  <si>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</si>
  <si>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</si>
  <si>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</si>
  <si>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</si>
  <si>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</si>
  <si>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</si>
  <si>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</si>
  <si>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</si>
  <si>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</si>
  <si>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</si>
  <si>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</si>
  <si>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</si>
  <si>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</si>
  <si>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</si>
  <si>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</si>
  <si>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</si>
  <si>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</si>
  <si>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</si>
  <si>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</si>
  <si>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</si>
  <si>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</si>
  <si>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</si>
  <si>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</si>
  <si>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</si>
  <si>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</si>
  <si>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</si>
  <si>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</si>
  <si>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</si>
  <si>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</si>
  <si>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</si>
  <si>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</si>
  <si>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</si>
  <si>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</si>
  <si>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</si>
  <si>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</si>
  <si>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</si>
  <si>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</si>
  <si>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</si>
  <si>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</si>
  <si>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</si>
  <si>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</si>
  <si>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</si>
  <si>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</si>
  <si>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</si>
  <si>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</si>
  <si>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</si>
  <si>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</si>
  <si>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</si>
  <si>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</si>
  <si>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</si>
  <si>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</si>
  <si>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</si>
  <si>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</si>
  <si>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</si>
  <si>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</si>
  <si>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</si>
  <si>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</si>
  <si>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</si>
  <si>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</si>
  <si>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</si>
  <si>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</si>
  <si>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</si>
  <si>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</si>
  <si>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</si>
  <si>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</si>
  <si>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</si>
  <si>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</si>
  <si>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</si>
  <si>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</si>
  <si>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</si>
  <si>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</si>
  <si>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</si>
  <si>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</si>
  <si>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</si>
  <si>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</si>
  <si>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</si>
  <si>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</si>
  <si>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</si>
  <si>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</si>
  <si>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</si>
  <si>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</si>
  <si>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</si>
  <si>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</si>
  <si>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</si>
  <si>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</si>
  <si>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</si>
  <si>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</si>
  <si>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</si>
  <si>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</si>
  <si>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</si>
  <si>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</si>
  <si>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</si>
  <si>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</si>
  <si>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</si>
  <si>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</si>
  <si>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</si>
  <si>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</si>
  <si>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</si>
  <si>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</si>
  <si>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</si>
  <si>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</si>
  <si>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</si>
  <si>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</si>
  <si>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</si>
  <si>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</si>
  <si>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</si>
  <si>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</si>
  <si>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</si>
  <si>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</si>
  <si>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</si>
  <si>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</si>
  <si>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</si>
  <si>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</si>
  <si>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</si>
  <si>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</si>
  <si>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</si>
  <si>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</si>
  <si>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</si>
  <si>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</si>
  <si>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</si>
  <si>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</si>
  <si>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</si>
  <si>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</si>
  <si>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</si>
  <si>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</si>
  <si>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</si>
  <si>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</si>
  <si>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</si>
  <si>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</si>
  <si>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</si>
  <si>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</si>
  <si>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</si>
  <si>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</si>
  <si>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</si>
  <si>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</si>
  <si>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</si>
  <si>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</si>
  <si>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</si>
  <si>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</si>
  <si>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</si>
  <si>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</si>
  <si>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</si>
  <si>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</si>
  <si>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</si>
  <si>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</si>
  <si>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</si>
  <si>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</si>
  <si>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</si>
  <si>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</si>
  <si>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</si>
  <si>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</si>
  <si>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</si>
  <si>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</si>
  <si>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</si>
  <si>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</si>
  <si>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</si>
  <si>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</si>
  <si>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</si>
  <si>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</si>
  <si>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</si>
  <si>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</si>
  <si>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</si>
  <si>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</si>
  <si>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</si>
  <si>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</si>
  <si>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</si>
  <si>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</si>
  <si>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</si>
  <si>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</si>
  <si>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</si>
  <si>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</si>
  <si>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</si>
  <si>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</si>
  <si>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</si>
  <si>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</si>
  <si>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</si>
  <si>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</si>
  <si>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</si>
  <si>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</si>
  <si>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</si>
  <si>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</si>
  <si>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</si>
  <si>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</si>
  <si>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</si>
  <si>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</si>
  <si>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</si>
  <si>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</si>
  <si>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</si>
  <si>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</si>
  <si>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</si>
  <si>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</si>
  <si>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</si>
  <si>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</si>
  <si>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</si>
  <si>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</si>
  <si>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</si>
  <si>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</si>
  <si>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</si>
  <si>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</si>
  <si>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</si>
  <si>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</si>
  <si>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</si>
  <si>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</si>
  <si>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</si>
  <si>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</si>
  <si>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</si>
  <si>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</si>
  <si>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</si>
  <si>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</si>
  <si>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</si>
  <si>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</si>
  <si>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</si>
  <si>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</si>
  <si>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</si>
  <si>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</si>
  <si>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</si>
  <si>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</si>
  <si>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</si>
  <si>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</si>
  <si>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</si>
  <si>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</si>
  <si>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</si>
  <si>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</si>
  <si>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</si>
  <si>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</si>
  <si>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</si>
  <si>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</si>
  <si>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</si>
  <si>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</si>
  <si>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</si>
  <si>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</si>
  <si>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</si>
  <si>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</si>
  <si>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</si>
  <si>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</si>
  <si>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</si>
  <si>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</si>
  <si>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</si>
  <si>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</si>
  <si>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</si>
  <si>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</si>
  <si>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</si>
  <si>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</si>
  <si>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</si>
  <si>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</si>
  <si>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</si>
  <si>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</si>
  <si>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</si>
  <si>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</si>
  <si>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</si>
  <si>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</si>
  <si>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</si>
  <si>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</si>
  <si>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</si>
  <si>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</si>
  <si>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</si>
  <si>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</si>
  <si>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</si>
  <si>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</si>
  <si>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</si>
  <si>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</si>
  <si>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</si>
  <si>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</si>
  <si>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</si>
  <si>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</si>
  <si>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</si>
  <si>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</si>
  <si>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</si>
  <si>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</si>
  <si>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</si>
  <si>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</si>
  <si>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</si>
  <si>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</si>
  <si>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</si>
  <si>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</si>
  <si>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</si>
  <si>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</si>
  <si>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</si>
  <si>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</si>
  <si>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</si>
  <si>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</si>
  <si>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</si>
  <si>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</si>
  <si>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</si>
  <si>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</si>
  <si>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</si>
  <si>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</si>
  <si>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</si>
  <si>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</si>
  <si>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</si>
  <si>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</si>
  <si>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</si>
  <si>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</si>
  <si>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</si>
  <si>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</si>
  <si>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</si>
  <si>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</si>
  <si>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</si>
  <si>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</si>
  <si>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</si>
  <si>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</si>
  <si>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</si>
  <si>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</si>
  <si>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</si>
  <si>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</si>
  <si>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</si>
  <si>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</si>
  <si>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</si>
  <si>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</si>
  <si>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</si>
  <si>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</si>
  <si>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</si>
  <si>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</si>
  <si>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</si>
  <si>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</si>
  <si>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</si>
  <si>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</si>
  <si>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</si>
  <si>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</si>
  <si>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</si>
  <si>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</si>
  <si>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</si>
  <si>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</si>
  <si>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</si>
  <si>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</si>
  <si>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</si>
  <si>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</si>
  <si>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</si>
  <si>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</si>
  <si>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</si>
  <si>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</si>
  <si>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</si>
  <si>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</si>
  <si>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</si>
  <si>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</si>
  <si>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</si>
  <si>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</si>
  <si>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</si>
  <si>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</si>
  <si>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</si>
  <si>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</si>
  <si>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</si>
  <si>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</si>
  <si>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</si>
  <si>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</si>
  <si>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</si>
  <si>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</si>
  <si>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</si>
  <si>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</si>
  <si>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</si>
  <si>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</si>
  <si>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</si>
  <si>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</si>
  <si>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</si>
  <si>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</si>
  <si>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</si>
  <si>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</si>
  <si>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</si>
  <si>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</si>
  <si>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</si>
  <si>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</si>
  <si>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</si>
  <si>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</si>
  <si>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</si>
  <si>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</si>
  <si>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</si>
  <si>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</si>
  <si>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</si>
  <si>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</si>
  <si>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</si>
  <si>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</si>
  <si>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</si>
  <si>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</si>
  <si>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</si>
  <si>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</si>
  <si>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</si>
  <si>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</si>
  <si>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</si>
  <si>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</si>
  <si>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</si>
  <si>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</si>
  <si>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</si>
  <si>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</si>
  <si>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</si>
  <si>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</si>
  <si>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</si>
  <si>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</si>
  <si>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</si>
  <si>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</si>
  <si>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</si>
  <si>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</si>
  <si>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</si>
  <si>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</si>
  <si>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</si>
  <si>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</si>
  <si>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</si>
  <si>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</si>
  <si>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</si>
  <si>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</si>
  <si>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</si>
  <si>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</si>
  <si>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</si>
  <si>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</si>
  <si>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</si>
  <si>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</si>
  <si>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</si>
  <si>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</si>
  <si>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</si>
  <si>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</si>
  <si>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</si>
  <si>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</si>
  <si>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</si>
  <si>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</si>
  <si>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</si>
  <si>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</si>
  <si>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</si>
  <si>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</si>
  <si>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</si>
  <si>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</si>
  <si>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</si>
  <si>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</si>
  <si>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</si>
  <si>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</si>
  <si>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</si>
  <si>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</si>
  <si>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</si>
  <si>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</si>
  <si>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</si>
  <si>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</si>
  <si>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</si>
  <si>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</si>
  <si>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</si>
  <si>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</si>
  <si>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</si>
  <si>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</si>
  <si>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</si>
  <si>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</si>
  <si>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</si>
  <si>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</si>
  <si>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</si>
  <si>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</si>
  <si>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</si>
  <si>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</si>
  <si>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</si>
  <si>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</si>
  <si>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</si>
  <si>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</si>
  <si>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</si>
  <si>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</si>
  <si>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</si>
  <si>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</si>
  <si>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</si>
  <si>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</si>
  <si>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</si>
  <si>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</si>
  <si>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</si>
  <si>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</si>
  <si>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</si>
  <si>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</si>
  <si>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</si>
  <si>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</si>
  <si>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</si>
  <si>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</si>
  <si>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</si>
  <si>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</si>
  <si>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</si>
  <si>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</si>
  <si>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</si>
  <si>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</si>
  <si>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</si>
  <si>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</si>
  <si>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</si>
  <si>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</si>
  <si>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</si>
  <si>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</si>
  <si>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</si>
  <si>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</si>
  <si>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</si>
  <si>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</si>
  <si>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</si>
  <si>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</si>
  <si>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</si>
  <si>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</si>
  <si>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</si>
  <si>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</si>
  <si>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</si>
  <si>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</si>
  <si>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</si>
  <si>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</si>
  <si>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</si>
  <si>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</si>
  <si>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</si>
  <si>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</si>
  <si>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</si>
  <si>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</si>
  <si>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</si>
  <si>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</si>
  <si>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</si>
  <si>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</si>
  <si>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</si>
  <si>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</si>
  <si>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</si>
  <si>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</si>
  <si>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</si>
  <si>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</si>
  <si>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</si>
  <si>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</si>
  <si>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</si>
  <si>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</si>
  <si>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</si>
  <si>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</si>
  <si>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</si>
  <si>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</si>
  <si>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</si>
  <si>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</si>
  <si>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</si>
  <si>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</si>
  <si>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</si>
  <si>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</si>
  <si>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</si>
  <si>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</si>
  <si>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</si>
  <si>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</si>
  <si>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</si>
  <si>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</si>
  <si>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</si>
  <si>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</si>
  <si>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</si>
  <si>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</si>
  <si>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</si>
  <si>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</si>
  <si>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</si>
  <si>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</si>
  <si>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</si>
  <si>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</si>
  <si>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</si>
  <si>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</si>
  <si>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</si>
  <si>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</si>
  <si>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</si>
  <si>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</si>
  <si>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</si>
  <si>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</si>
  <si>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</si>
  <si>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</si>
  <si>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</si>
  <si>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</si>
  <si>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</si>
  <si>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</si>
  <si>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</si>
  <si>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</si>
  <si>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</si>
  <si>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</si>
  <si>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</si>
  <si>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</si>
  <si>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</si>
  <si>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</si>
  <si>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</si>
  <si>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</si>
  <si>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</si>
  <si>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</si>
  <si>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</si>
  <si>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</si>
  <si>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</si>
  <si>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</si>
  <si>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</si>
  <si>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</si>
  <si>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</si>
  <si>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</si>
  <si>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</si>
  <si>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</si>
  <si>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</si>
  <si>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</si>
  <si>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</si>
  <si>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</si>
  <si>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</si>
  <si>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</si>
  <si>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</si>
  <si>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</si>
  <si>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</si>
  <si>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</si>
  <si>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</si>
  <si>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</si>
  <si>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</si>
  <si>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</si>
  <si>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</si>
  <si>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</si>
  <si>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</si>
  <si>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</si>
  <si>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</si>
  <si>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</si>
  <si>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</si>
  <si>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</si>
  <si>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</si>
  <si>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</si>
  <si>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</si>
  <si>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</si>
  <si>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</si>
  <si>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</si>
  <si>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</si>
  <si>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</si>
  <si>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</si>
  <si>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</si>
  <si>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</si>
  <si>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</si>
  <si>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</si>
  <si>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</si>
  <si>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</si>
  <si>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</si>
  <si>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</si>
  <si>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</si>
  <si>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</si>
  <si>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</si>
  <si>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</si>
  <si>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</si>
  <si>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</si>
  <si>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</si>
  <si>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</si>
  <si>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</si>
  <si>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</si>
  <si>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</si>
  <si>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</si>
  <si>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</si>
  <si>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</si>
  <si>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</si>
  <si>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</si>
  <si>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</si>
  <si>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</si>
  <si>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</si>
  <si>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</si>
  <si>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</si>
  <si>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</si>
  <si>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</si>
  <si>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</si>
  <si>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</si>
  <si>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</si>
  <si>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</si>
  <si>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</si>
  <si>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</si>
  <si>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</si>
  <si>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</si>
  <si>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</si>
  <si>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</si>
  <si>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</si>
  <si>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</si>
  <si>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</si>
  <si>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</si>
  <si>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</si>
  <si>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</si>
  <si>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</si>
  <si>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</si>
  <si>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</si>
  <si>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</si>
  <si>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</si>
  <si>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</si>
  <si>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</si>
  <si>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</si>
  <si>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</si>
  <si>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</si>
  <si>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</si>
  <si>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</si>
  <si>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</si>
  <si>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</si>
  <si>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</si>
  <si>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</si>
  <si>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</si>
  <si>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</si>
  <si>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</si>
  <si>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</si>
  <si>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</si>
  <si>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</si>
  <si>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</si>
  <si>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</si>
  <si>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</si>
  <si>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</si>
  <si>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</si>
  <si>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</si>
  <si>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</si>
  <si>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</si>
  <si>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</si>
  <si>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</si>
  <si>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</si>
  <si>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</si>
  <si>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</si>
  <si>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</si>
  <si>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</si>
  <si>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</si>
  <si>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</si>
  <si>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</si>
  <si>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</si>
  <si>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</si>
  <si>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</si>
  <si>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</si>
  <si>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</si>
  <si>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</si>
  <si>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</si>
  <si>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</si>
  <si>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</si>
  <si>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</si>
  <si>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</si>
  <si>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</si>
  <si>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</si>
  <si>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</si>
  <si>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</si>
  <si>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</si>
  <si>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</si>
  <si>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</si>
  <si>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</si>
  <si>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</si>
  <si>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</si>
  <si>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</si>
  <si>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</si>
  <si>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</si>
  <si>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</si>
  <si>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</si>
  <si>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</si>
  <si>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</si>
  <si>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</si>
  <si>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</si>
  <si>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</si>
  <si>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</si>
  <si>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</si>
  <si>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</si>
  <si>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</si>
  <si>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</si>
  <si>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</si>
  <si>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</si>
  <si>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</si>
  <si>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</si>
  <si>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</si>
  <si>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</si>
  <si>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</si>
  <si>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</si>
  <si>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</si>
  <si>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</si>
  <si>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</si>
  <si>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</si>
  <si>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</si>
  <si>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</si>
  <si>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</si>
  <si>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</si>
  <si>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</si>
  <si>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</si>
  <si>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</si>
  <si>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</si>
  <si>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</si>
  <si>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</si>
  <si>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</si>
  <si>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</si>
  <si>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</si>
  <si>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</si>
  <si>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</si>
  <si>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</si>
  <si>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</si>
  <si>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</si>
  <si>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</si>
  <si>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</si>
  <si>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</si>
  <si>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</si>
  <si>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</si>
  <si>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</si>
  <si>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</si>
  <si>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</si>
  <si>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</si>
  <si>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</si>
  <si>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</si>
  <si>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</si>
  <si>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</si>
  <si>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</si>
  <si>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</si>
  <si>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</si>
  <si>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</si>
  <si>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</si>
  <si>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</si>
  <si>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</si>
  <si>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</si>
  <si>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</si>
  <si>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</si>
  <si>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</si>
  <si>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</si>
  <si>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</si>
  <si>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</si>
  <si>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</si>
  <si>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</si>
  <si>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</si>
  <si>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</si>
  <si>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</si>
  <si>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</si>
  <si>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</si>
  <si>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</si>
  <si>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</si>
  <si>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</si>
  <si>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</si>
  <si>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</si>
  <si>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</si>
  <si>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</si>
  <si>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</si>
  <si>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</si>
  <si>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</si>
  <si>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</si>
  <si>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</si>
  <si>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</si>
  <si>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</si>
  <si>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</si>
  <si>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</si>
  <si>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</si>
  <si>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</si>
  <si>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</si>
  <si>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</si>
  <si>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</si>
  <si>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</si>
  <si>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</si>
  <si>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</si>
  <si>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</si>
  <si>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</si>
  <si>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</si>
  <si>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</si>
  <si>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</si>
  <si>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</si>
  <si>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</si>
  <si>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</si>
  <si>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</si>
  <si>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</si>
  <si>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</si>
  <si>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</si>
  <si>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</si>
  <si>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</si>
  <si>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</si>
  <si>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</si>
  <si>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</si>
  <si>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</si>
  <si>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</si>
  <si>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</si>
  <si>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</si>
  <si>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</si>
  <si>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</si>
  <si>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</si>
  <si>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</si>
  <si>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</si>
  <si>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</si>
  <si>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</si>
  <si>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</si>
  <si>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</si>
  <si>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</si>
  <si>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</si>
  <si>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</si>
  <si>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</si>
  <si>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</si>
  <si>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</si>
  <si>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</si>
  <si>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</si>
  <si>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</si>
  <si>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</si>
  <si>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</si>
  <si>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</si>
  <si>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</si>
  <si>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</si>
  <si>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</si>
  <si>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</si>
  <si>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</si>
  <si>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</si>
  <si>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</si>
  <si>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</si>
  <si>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</si>
  <si>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</si>
  <si>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</si>
  <si>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</si>
  <si>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</si>
  <si>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</si>
  <si>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</si>
  <si>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</si>
  <si>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</si>
  <si>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</si>
  <si>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</si>
  <si>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</si>
  <si>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</si>
  <si>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</si>
  <si>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</si>
  <si>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</si>
  <si>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</si>
  <si>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</si>
  <si>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</si>
  <si>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</si>
  <si>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</si>
  <si>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</si>
  <si>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</si>
  <si>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</si>
  <si>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</si>
  <si>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</si>
  <si>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</si>
  <si>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</si>
  <si>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</si>
  <si>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</si>
  <si>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</si>
  <si>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</si>
  <si>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</si>
  <si>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</si>
  <si>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</si>
  <si>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</si>
  <si>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</si>
  <si>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</si>
  <si>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</si>
  <si>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</si>
  <si>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</si>
  <si>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</si>
  <si>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</si>
  <si>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</si>
  <si>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</si>
  <si>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</si>
  <si>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</si>
  <si>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</si>
  <si>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</si>
  <si>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</si>
  <si>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</si>
  <si>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</si>
  <si>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</si>
  <si>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</si>
  <si>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</si>
  <si>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</si>
  <si>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</si>
  <si>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</si>
  <si>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</si>
  <si>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</si>
  <si>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</si>
  <si>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</si>
  <si>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</si>
  <si>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</si>
  <si>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</si>
  <si>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</si>
  <si>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</si>
  <si>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</si>
  <si>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</si>
  <si>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</si>
  <si>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</si>
  <si>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</si>
  <si>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</si>
  <si>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</si>
  <si>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</si>
  <si>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</si>
  <si>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</si>
  <si>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</si>
  <si>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</si>
  <si>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</si>
  <si>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</si>
  <si>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</si>
  <si>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</si>
  <si>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</si>
  <si>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</si>
  <si>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</si>
  <si>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</si>
  <si>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</si>
  <si>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</si>
  <si>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</si>
  <si>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</si>
  <si>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</si>
  <si>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</si>
  <si>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</si>
  <si>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</si>
  <si>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</si>
  <si>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</si>
  <si>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</si>
  <si>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</si>
  <si>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</si>
  <si>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</si>
  <si>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</si>
  <si>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</si>
  <si>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</si>
  <si>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</si>
  <si>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</si>
  <si>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</si>
  <si>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</si>
  <si>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</si>
  <si>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</si>
  <si>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</si>
  <si>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</si>
  <si>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</si>
  <si>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</si>
  <si>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</si>
  <si>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</si>
  <si>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</si>
  <si>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</si>
  <si>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</si>
  <si>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</si>
  <si>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</si>
  <si>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</si>
  <si>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</si>
  <si>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</si>
  <si>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</si>
  <si>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</si>
  <si>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</si>
  <si>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</si>
  <si>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</si>
  <si>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</si>
  <si>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</si>
  <si>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</si>
  <si>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</si>
  <si>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</si>
  <si>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</si>
  <si>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</si>
  <si>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</si>
  <si>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</si>
  <si>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</si>
  <si>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</si>
  <si>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</si>
  <si>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</si>
  <si>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</si>
  <si>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</si>
  <si>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</si>
  <si>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</si>
  <si>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</si>
  <si>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</si>
  <si>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</si>
  <si>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</si>
  <si>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</si>
  <si>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</si>
  <si>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</si>
  <si>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</si>
  <si>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</si>
  <si>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</si>
  <si>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</si>
  <si>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</si>
  <si>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</si>
  <si>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</si>
  <si>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</si>
  <si>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</si>
  <si>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</si>
  <si>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</si>
  <si>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</si>
  <si>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</si>
  <si>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</si>
  <si>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</si>
  <si>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</si>
  <si>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</si>
  <si>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</si>
  <si>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</si>
  <si>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</si>
  <si>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</si>
  <si>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</si>
  <si>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</si>
  <si>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</si>
  <si>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</si>
  <si>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</si>
  <si>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</si>
  <si>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</si>
  <si>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</si>
  <si>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</si>
  <si>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</si>
  <si>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</si>
  <si>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</si>
  <si>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</si>
  <si>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</si>
  <si>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</si>
  <si>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</si>
  <si>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</si>
  <si>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</si>
  <si>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</si>
  <si>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</si>
  <si>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</si>
  <si>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</si>
  <si>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</si>
  <si>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</si>
  <si>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</si>
  <si>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</si>
  <si>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</si>
  <si>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</si>
  <si>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</si>
  <si>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</si>
  <si>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</si>
  <si>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</si>
  <si>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</si>
  <si>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</si>
  <si>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</si>
  <si>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</si>
  <si>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</si>
  <si>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</si>
  <si>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</si>
  <si>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</si>
  <si>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</si>
  <si>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</si>
  <si>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</si>
  <si>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</si>
  <si>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</si>
  <si>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</si>
  <si>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</si>
  <si>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</si>
  <si>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</si>
  <si>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</si>
  <si>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</si>
  <si>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</si>
  <si>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</si>
  <si>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</si>
  <si>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</si>
  <si>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</si>
  <si>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</si>
  <si>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</si>
  <si>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</si>
  <si>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</si>
  <si>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</si>
  <si>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</si>
  <si>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</si>
  <si>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</si>
  <si>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</si>
  <si>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</si>
  <si>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</si>
  <si>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</si>
  <si>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</si>
  <si>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</si>
  <si>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</si>
  <si>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</si>
  <si>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</si>
  <si>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</si>
  <si>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</si>
  <si>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</si>
  <si>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</si>
  <si>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</si>
  <si>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</si>
  <si>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</si>
  <si>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</si>
  <si>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</si>
  <si>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</si>
  <si>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</si>
  <si>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</si>
  <si>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</si>
  <si>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</si>
  <si>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</si>
  <si>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</si>
  <si>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</si>
  <si>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</si>
  <si>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</si>
  <si>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</si>
  <si>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</si>
  <si>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</si>
  <si>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</si>
  <si>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</si>
  <si>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</si>
  <si>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</si>
  <si>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</si>
  <si>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</si>
  <si>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</si>
  <si>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</si>
  <si>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</si>
  <si>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</si>
  <si>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</si>
  <si>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</si>
  <si>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</si>
  <si>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</si>
  <si>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</si>
  <si>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</si>
  <si>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</si>
  <si>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</si>
  <si>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</si>
  <si>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</si>
  <si>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</si>
  <si>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</si>
  <si>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</si>
  <si>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</si>
  <si>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</si>
  <si>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</si>
  <si>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</si>
  <si>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</si>
  <si>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</si>
  <si>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</si>
  <si>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</si>
  <si>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</si>
  <si>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</si>
  <si>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</si>
  <si>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</si>
  <si>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</si>
  <si>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</si>
  <si>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</si>
  <si>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</si>
  <si>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</si>
  <si>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</si>
  <si>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</si>
  <si>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</si>
  <si>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</si>
  <si>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</si>
  <si>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</si>
  <si>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</si>
  <si>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</si>
  <si>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</si>
  <si>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</si>
  <si>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</si>
  <si>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</si>
  <si>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</si>
  <si>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</si>
  <si>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</si>
  <si>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</si>
  <si>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</si>
  <si>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</si>
  <si>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</si>
  <si>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</si>
  <si>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</si>
  <si>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</si>
  <si>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</si>
  <si>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</si>
  <si>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</si>
  <si>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</si>
  <si>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</si>
  <si>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</si>
  <si>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</si>
  <si>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</si>
  <si>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</si>
  <si>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</si>
  <si>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</si>
  <si>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</si>
  <si>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</si>
  <si>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</si>
  <si>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</si>
  <si>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</si>
  <si>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</si>
  <si>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</si>
  <si>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</si>
  <si>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</si>
  <si>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</si>
  <si>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</si>
  <si>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</si>
  <si>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</si>
  <si>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</si>
  <si>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</si>
  <si>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</si>
  <si>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</si>
  <si>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</si>
  <si>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</si>
  <si>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</si>
  <si>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</si>
  <si>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</si>
  <si>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</si>
  <si>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</si>
  <si>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</si>
  <si>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</si>
  <si>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</si>
  <si>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</si>
  <si>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</si>
  <si>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</si>
  <si>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</si>
  <si>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</si>
  <si>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</si>
  <si>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</si>
  <si>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</si>
  <si>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</si>
  <si>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</si>
  <si>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</si>
  <si>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</si>
  <si>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</si>
  <si>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</si>
  <si>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</si>
  <si>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</si>
  <si>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</si>
  <si>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</si>
  <si>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</si>
  <si>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</si>
  <si>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</si>
  <si>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</si>
  <si>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</si>
  <si>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</si>
  <si>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</si>
  <si>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</si>
  <si>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</si>
  <si>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</si>
  <si>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</si>
  <si>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</si>
  <si>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</si>
  <si>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</si>
  <si>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</si>
  <si>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</si>
  <si>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</si>
  <si>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</si>
  <si>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</si>
  <si>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</si>
  <si>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</si>
  <si>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</si>
  <si>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</si>
  <si>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</si>
  <si>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</si>
  <si>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</si>
  <si>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</si>
  <si>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</si>
  <si>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</si>
  <si>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</si>
  <si>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</si>
  <si>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</si>
  <si>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</si>
  <si>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</si>
  <si>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</si>
  <si>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</si>
  <si>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</si>
  <si>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</si>
  <si>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</si>
  <si>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</si>
  <si>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</si>
  <si>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</si>
  <si>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</si>
  <si>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</si>
  <si>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</si>
  <si>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</si>
  <si>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</si>
  <si>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</si>
  <si>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</si>
  <si>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</si>
  <si>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</si>
  <si>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</si>
  <si>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</si>
  <si>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</si>
  <si>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</si>
  <si>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</si>
  <si>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</si>
  <si>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</si>
  <si>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</si>
  <si>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</si>
  <si>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</si>
  <si>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</si>
  <si>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</si>
  <si>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</si>
  <si>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</si>
  <si>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</si>
  <si>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</si>
  <si>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</si>
  <si>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</si>
  <si>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</si>
  <si>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</si>
  <si>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</si>
  <si>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</si>
  <si>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</si>
  <si>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</si>
  <si>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</si>
  <si>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</si>
  <si>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</si>
  <si>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</si>
  <si>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</si>
  <si>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</si>
  <si>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</si>
  <si>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</si>
  <si>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</si>
  <si>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</si>
  <si>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</si>
  <si>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</si>
  <si>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</si>
  <si>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</si>
  <si>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</si>
  <si>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</si>
  <si>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</si>
  <si>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</si>
  <si>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</si>
  <si>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</si>
  <si>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</si>
  <si>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</si>
  <si>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</si>
  <si>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</si>
  <si>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</si>
  <si>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</si>
  <si>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</si>
  <si>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</si>
  <si>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</si>
  <si>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</si>
  <si>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</si>
  <si>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</si>
  <si>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</si>
  <si>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</si>
  <si>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</si>
  <si>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</si>
  <si>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</si>
  <si>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</si>
  <si>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</si>
  <si>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</si>
  <si>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</si>
  <si>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</si>
  <si>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</si>
  <si>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</si>
  <si>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</si>
  <si>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</si>
  <si>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</si>
  <si>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</si>
  <si>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</si>
  <si>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</si>
  <si>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</si>
  <si>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</si>
  <si>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</si>
  <si>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</si>
  <si>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</si>
  <si>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</si>
  <si>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</si>
  <si>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</si>
  <si>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</si>
  <si>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</si>
  <si>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</si>
  <si>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</si>
  <si>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</si>
  <si>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</si>
  <si>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</si>
  <si>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</si>
  <si>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</si>
  <si>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</si>
  <si>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</si>
  <si>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</si>
  <si>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</si>
  <si>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</si>
  <si>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</si>
  <si>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</si>
  <si>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</si>
  <si>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</si>
  <si>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</si>
  <si>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</si>
  <si>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</si>
  <si>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</si>
  <si>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</si>
  <si>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</si>
  <si>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</si>
  <si>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</si>
  <si>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</si>
  <si>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</si>
  <si>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</si>
  <si>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</si>
  <si>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</si>
  <si>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</si>
  <si>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</si>
  <si>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</si>
  <si>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</si>
  <si>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</si>
  <si>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</si>
  <si>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</si>
  <si>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</si>
  <si>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</si>
  <si>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</si>
  <si>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</si>
  <si>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</si>
  <si>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</si>
  <si>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</si>
  <si>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</si>
  <si>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</si>
  <si>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</si>
  <si>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</si>
  <si>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</si>
  <si>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</si>
  <si>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</si>
  <si>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</si>
  <si>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</si>
  <si>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</si>
  <si>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</si>
  <si>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</si>
  <si>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</si>
  <si>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</si>
  <si>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</si>
  <si>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</si>
  <si>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</si>
  <si>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</si>
  <si>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</si>
  <si>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</si>
  <si>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</si>
  <si>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</si>
  <si>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</si>
  <si>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</si>
  <si>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</si>
  <si>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</si>
  <si>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</si>
  <si>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</si>
  <si>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</si>
  <si>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</si>
  <si>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</si>
  <si>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</si>
  <si>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</si>
  <si>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</si>
  <si>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</si>
  <si>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</si>
  <si>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</si>
  <si>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</si>
  <si>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</si>
  <si>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</si>
  <si>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</si>
  <si>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</si>
  <si>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</si>
  <si>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</si>
  <si>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</si>
  <si>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</si>
  <si>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</si>
  <si>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</si>
  <si>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</si>
  <si>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</si>
  <si>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</si>
  <si>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</si>
  <si>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</si>
  <si>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</si>
  <si>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</si>
  <si>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</si>
  <si>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</si>
  <si>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</si>
  <si>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</si>
  <si>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</si>
  <si>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</si>
  <si>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</si>
  <si>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</si>
  <si>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</si>
  <si>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</si>
  <si>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</si>
  <si>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</si>
  <si>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</si>
  <si>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</si>
  <si>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</si>
  <si>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</si>
  <si>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</si>
  <si>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</si>
  <si>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</si>
  <si>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</si>
  <si>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</si>
  <si>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</si>
  <si>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</si>
  <si>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</si>
  <si>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</si>
  <si>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</si>
  <si>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</si>
  <si>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</si>
  <si>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</si>
  <si>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</si>
  <si>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</si>
  <si>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</si>
  <si>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</si>
  <si>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</si>
  <si>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</si>
  <si>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</si>
  <si>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</si>
  <si>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</si>
  <si>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</si>
  <si>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</si>
  <si>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</si>
  <si>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</si>
  <si>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</si>
  <si>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</si>
  <si>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</si>
  <si>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</si>
  <si>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</si>
  <si>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</si>
  <si>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</si>
  <si>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</si>
  <si>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</si>
  <si>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</si>
  <si>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</si>
  <si>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</si>
  <si>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</si>
  <si>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</si>
  <si>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</si>
  <si>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</si>
  <si>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</si>
  <si>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</si>
  <si>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</si>
  <si>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</si>
  <si>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</si>
  <si>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</si>
  <si>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</si>
  <si>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</si>
  <si>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</si>
  <si>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</si>
  <si>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</si>
  <si>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</si>
  <si>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</si>
  <si>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</si>
  <si>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</si>
  <si>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</si>
  <si>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</si>
  <si>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</si>
  <si>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</si>
  <si>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</si>
  <si>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</si>
  <si>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</si>
  <si>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</si>
  <si>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</si>
  <si>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</si>
  <si>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</si>
  <si>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</si>
  <si>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</si>
  <si>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</si>
  <si>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</si>
  <si>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</si>
  <si>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</si>
  <si>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</si>
  <si>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</si>
  <si>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</si>
  <si>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</si>
  <si>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</si>
  <si>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</si>
  <si>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</si>
  <si>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</si>
  <si>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</si>
  <si>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</si>
  <si>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</si>
  <si>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</si>
  <si>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</si>
  <si>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</si>
  <si>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</si>
  <si>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</si>
  <si>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</si>
  <si>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</si>
  <si>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</si>
  <si>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</si>
  <si>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</si>
  <si>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</si>
  <si>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</si>
  <si>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</si>
  <si>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</si>
  <si>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</si>
  <si>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</si>
  <si>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</si>
  <si>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</si>
  <si>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</si>
  <si>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</si>
  <si>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</si>
  <si>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</si>
  <si>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</si>
  <si>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</si>
  <si>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</si>
  <si>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</si>
  <si>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</si>
  <si>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</si>
  <si>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</si>
  <si>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</si>
  <si>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</si>
  <si>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</si>
  <si>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</si>
  <si>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</si>
  <si>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</si>
  <si>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</si>
  <si>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</si>
  <si>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</si>
  <si>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</si>
  <si>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</si>
  <si>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</si>
  <si>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</si>
  <si>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</si>
  <si>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</si>
  <si>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</si>
  <si>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</si>
  <si>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</si>
  <si>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</si>
  <si>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</si>
  <si>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</si>
  <si>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</si>
  <si>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</si>
  <si>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</si>
  <si>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</si>
  <si>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</si>
  <si>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</si>
  <si>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</si>
  <si>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</si>
  <si>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</si>
  <si>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</si>
  <si>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</si>
  <si>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</si>
  <si>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</si>
  <si>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</si>
  <si>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</si>
  <si>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</si>
  <si>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</si>
  <si>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</si>
  <si>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</si>
  <si>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</si>
  <si>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</si>
  <si>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</si>
  <si>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</si>
  <si>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</si>
  <si>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</si>
  <si>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</si>
  <si>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</si>
  <si>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</si>
  <si>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</si>
  <si>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</si>
  <si>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</si>
  <si>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</si>
  <si>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</si>
  <si>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</si>
  <si>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</si>
  <si>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</si>
  <si>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</si>
  <si>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</si>
  <si>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</si>
  <si>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</si>
  <si>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</si>
  <si>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</si>
  <si>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</si>
  <si>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</si>
  <si>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</si>
  <si>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</si>
  <si>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</si>
  <si>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</si>
  <si>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</si>
  <si>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</si>
  <si>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</si>
  <si>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</si>
  <si>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</si>
  <si>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</si>
  <si>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</si>
  <si>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</si>
  <si>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</si>
  <si>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</si>
  <si>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</si>
  <si>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</si>
  <si>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</si>
  <si>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</si>
  <si>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</si>
  <si>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</si>
  <si>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</si>
  <si>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</si>
  <si>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</si>
  <si>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</si>
  <si>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</si>
  <si>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</si>
  <si>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</si>
  <si>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</si>
  <si>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</si>
  <si>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</si>
  <si>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</si>
  <si>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</si>
  <si>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</si>
  <si>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</si>
  <si>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</si>
  <si>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</si>
  <si>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</si>
  <si>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</si>
  <si>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</si>
  <si>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</si>
  <si>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</si>
  <si>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</si>
  <si>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</si>
  <si>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</si>
  <si>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</si>
  <si>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</si>
  <si>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</si>
  <si>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</si>
  <si>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</si>
  <si>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</si>
  <si>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</si>
  <si>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</si>
  <si>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</si>
  <si>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</si>
  <si>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</si>
  <si>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</si>
  <si>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</si>
  <si>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</si>
  <si>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</si>
  <si>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</si>
  <si>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</si>
  <si>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</si>
  <si>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</si>
  <si>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</si>
  <si>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</si>
  <si>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</si>
  <si>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</si>
  <si>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</si>
  <si>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</si>
  <si>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</si>
  <si>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</si>
  <si>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</si>
  <si>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</si>
  <si>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</si>
  <si>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</si>
  <si>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</si>
  <si>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</si>
  <si>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</si>
  <si>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</si>
  <si>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</si>
  <si>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</si>
  <si>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</si>
  <si>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</si>
  <si>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</si>
  <si>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</si>
  <si>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</si>
  <si>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</si>
  <si>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</si>
  <si>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</si>
  <si>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</si>
  <si>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</si>
  <si>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</si>
  <si>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</si>
  <si>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</si>
  <si>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</si>
  <si>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</si>
  <si>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</si>
  <si>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</si>
  <si>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</si>
  <si>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</si>
  <si>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</si>
  <si>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</si>
  <si>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</si>
  <si>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</si>
  <si>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</si>
  <si>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</si>
  <si>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</si>
  <si>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</si>
  <si>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</si>
  <si>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</si>
  <si>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</si>
  <si>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</si>
  <si>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</si>
  <si>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</si>
  <si>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</si>
  <si>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</si>
  <si>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</si>
  <si>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</si>
  <si>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</si>
  <si>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</si>
  <si>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</si>
  <si>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</si>
  <si>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</si>
  <si>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</si>
  <si>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</si>
  <si>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</si>
  <si>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</si>
  <si>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</si>
  <si>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</si>
  <si>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</si>
  <si>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</si>
  <si>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</si>
  <si>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</si>
  <si>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</si>
  <si>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</si>
  <si>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</si>
  <si>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</si>
  <si>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</si>
  <si>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</si>
  <si>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</si>
  <si>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</si>
  <si>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</si>
  <si>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</si>
  <si>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</si>
  <si>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</si>
  <si>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</si>
  <si>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</si>
  <si>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</si>
  <si>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</si>
  <si>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</si>
  <si>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</si>
  <si>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</si>
  <si>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</si>
  <si>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</si>
  <si>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</si>
  <si>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</si>
  <si>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</si>
  <si>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</si>
  <si>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</si>
  <si>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</si>
  <si>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</si>
  <si>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</si>
  <si>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</si>
  <si>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</si>
  <si>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</si>
  <si>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</si>
  <si>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</si>
  <si>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</si>
  <si>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</si>
  <si>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</si>
  <si>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</si>
  <si>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</si>
  <si>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</si>
  <si>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</si>
  <si>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</si>
  <si>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</si>
  <si>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</si>
  <si>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</si>
  <si>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</si>
  <si>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</si>
  <si>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</si>
  <si>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</si>
  <si>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</si>
  <si>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</si>
  <si>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</si>
  <si>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</si>
  <si>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</si>
  <si>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</si>
  <si>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</si>
  <si>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</si>
  <si>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</si>
  <si>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</si>
  <si>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</si>
  <si>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</si>
  <si>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</si>
  <si>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</si>
  <si>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</si>
  <si>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</si>
  <si>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</si>
  <si>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</si>
  <si>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</si>
  <si>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</si>
  <si>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</si>
  <si>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</si>
  <si>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</si>
  <si>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</si>
  <si>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</si>
  <si>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</si>
  <si>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</si>
  <si>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</si>
  <si>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</si>
  <si>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</si>
  <si>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</si>
  <si>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</si>
  <si>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</si>
  <si>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</si>
  <si>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</si>
  <si>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</si>
  <si>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</si>
  <si>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</si>
  <si>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</si>
  <si>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</si>
  <si>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</si>
  <si>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</si>
  <si>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</si>
  <si>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</si>
  <si>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</si>
  <si>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</si>
  <si>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</si>
  <si>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</si>
  <si>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</si>
  <si>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</si>
  <si>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</si>
  <si>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</si>
  <si>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</si>
  <si>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</si>
  <si>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</si>
  <si>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</si>
  <si>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</si>
  <si>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</si>
  <si>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</si>
  <si>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</si>
  <si>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</si>
  <si>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</si>
  <si>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</si>
  <si>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</si>
  <si>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</si>
  <si>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</si>
  <si>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</si>
  <si>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</si>
  <si>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</si>
  <si>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</si>
  <si>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</si>
  <si>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</si>
  <si>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</si>
  <si>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</si>
  <si>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</si>
  <si>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</si>
  <si>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</si>
  <si>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</si>
  <si>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</si>
  <si>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</si>
  <si>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</si>
  <si>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</si>
  <si>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</si>
  <si>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</si>
  <si>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</si>
  <si>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</si>
  <si>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</si>
  <si>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</si>
  <si>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</si>
  <si>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</si>
  <si>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</si>
  <si>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</si>
  <si>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</si>
  <si>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</si>
  <si>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</si>
  <si>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</si>
  <si>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</si>
  <si>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</si>
  <si>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</si>
  <si>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</si>
  <si>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</si>
  <si>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</si>
  <si>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</si>
  <si>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</si>
  <si>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</si>
  <si>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</si>
  <si>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</si>
  <si>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</si>
  <si>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</si>
  <si>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</si>
  <si>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</si>
  <si>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</si>
  <si>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</si>
  <si>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</si>
  <si>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</si>
  <si>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</si>
  <si>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</si>
  <si>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</si>
  <si>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</si>
  <si>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</si>
  <si>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</si>
  <si>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</si>
  <si>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</si>
  <si>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</si>
  <si>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</si>
  <si>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</si>
  <si>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</si>
  <si>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</si>
  <si>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</si>
  <si>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</si>
  <si>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</si>
  <si>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</si>
  <si>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</si>
  <si>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</si>
  <si>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</si>
  <si>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</si>
  <si>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</si>
  <si>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</si>
  <si>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</si>
  <si>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</si>
  <si>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</si>
  <si>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</si>
  <si>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</si>
  <si>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</si>
  <si>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</si>
  <si>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</si>
  <si>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</si>
  <si>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</si>
  <si>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</si>
  <si>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</si>
  <si>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</si>
  <si>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</si>
  <si>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</si>
  <si>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</si>
  <si>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</si>
  <si>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</si>
  <si>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</si>
  <si>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</si>
  <si>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</si>
  <si>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</si>
  <si>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</si>
  <si>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</si>
  <si>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</si>
  <si>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</si>
  <si>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</si>
  <si>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</si>
  <si>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</si>
  <si>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</si>
  <si>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</si>
  <si>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</si>
  <si>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</si>
  <si>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</si>
  <si>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</si>
  <si>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</si>
  <si>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</si>
  <si>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</si>
  <si>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</si>
  <si>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</si>
  <si>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</si>
  <si>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</si>
  <si>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</si>
  <si>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</si>
  <si>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</si>
  <si>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</si>
  <si>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</si>
  <si>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</si>
  <si>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</si>
  <si>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</si>
  <si>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</si>
  <si>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</si>
  <si>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</si>
  <si>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</si>
  <si>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</si>
  <si>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</si>
  <si>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</si>
  <si>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</si>
  <si>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</si>
  <si>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</si>
  <si>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</si>
  <si>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</si>
  <si>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</si>
  <si>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</si>
  <si>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</si>
  <si>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</si>
  <si>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</si>
  <si>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</si>
  <si>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</si>
  <si>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</si>
  <si>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</si>
  <si>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</si>
  <si>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</si>
  <si>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</si>
  <si>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</si>
  <si>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</si>
  <si>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</si>
  <si>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</si>
  <si>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</si>
  <si>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</si>
  <si>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</si>
  <si>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</si>
  <si>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</si>
  <si>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</si>
  <si>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</si>
  <si>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</si>
  <si>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</si>
  <si>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</si>
  <si>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</si>
  <si>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</si>
  <si>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</si>
  <si>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</si>
  <si>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</si>
  <si>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</si>
  <si>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</si>
  <si>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</si>
  <si>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</si>
  <si>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</si>
  <si>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</si>
  <si>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</si>
  <si>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</si>
  <si>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</si>
  <si>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</si>
  <si>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</si>
  <si>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</si>
  <si>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</si>
  <si>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</si>
  <si>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</si>
  <si>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</si>
  <si>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</si>
  <si>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</si>
  <si>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</si>
  <si>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</si>
  <si>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</si>
  <si>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</si>
  <si>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</si>
  <si>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</si>
  <si>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</si>
  <si>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</si>
  <si>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</si>
  <si>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</si>
  <si>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</si>
  <si>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</si>
  <si>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</si>
  <si>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</si>
  <si>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</si>
  <si>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</si>
  <si>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</si>
  <si>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</si>
  <si>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</si>
  <si>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</si>
  <si>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</si>
  <si>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</si>
  <si>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</si>
  <si>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</si>
  <si>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</si>
  <si>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</si>
  <si>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</si>
  <si>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</si>
  <si>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</si>
  <si>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</si>
  <si>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</si>
  <si>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</si>
  <si>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</si>
  <si>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</si>
  <si>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</si>
  <si>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</si>
  <si>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</si>
  <si>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</si>
  <si>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</si>
  <si>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</si>
  <si>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</si>
  <si>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</si>
  <si>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</si>
  <si>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</si>
  <si>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</si>
  <si>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</si>
  <si>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</si>
  <si>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</si>
  <si>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</si>
  <si>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</si>
  <si>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</si>
  <si>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</si>
  <si>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</si>
  <si>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</si>
  <si>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</si>
  <si>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</si>
  <si>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</si>
  <si>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</si>
  <si>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</si>
  <si>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</si>
  <si>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</si>
  <si>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</si>
  <si>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</si>
  <si>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</si>
  <si>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</si>
  <si>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</si>
  <si>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</si>
  <si>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</si>
  <si>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</si>
  <si>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</si>
  <si>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</si>
  <si>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</si>
  <si>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</si>
  <si>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</si>
  <si>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</si>
  <si>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</si>
  <si>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</si>
  <si>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</si>
  <si>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</si>
  <si>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</si>
  <si>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</si>
  <si>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</si>
  <si>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</si>
  <si>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</si>
  <si>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</si>
  <si>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</si>
  <si>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</si>
  <si>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</si>
  <si>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</si>
  <si>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</si>
  <si>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</si>
  <si>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</si>
  <si>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</si>
  <si>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</si>
  <si>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</si>
  <si>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</si>
  <si>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</si>
  <si>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</si>
  <si>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</si>
  <si>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</si>
  <si>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</si>
  <si>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</si>
  <si>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</si>
  <si>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</si>
  <si>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</si>
  <si>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</si>
  <si>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</si>
  <si>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</si>
  <si>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</si>
  <si>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</si>
  <si>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</si>
  <si>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</si>
  <si>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</si>
  <si>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</si>
  <si>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</si>
  <si>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</si>
  <si>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</si>
  <si>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</si>
  <si>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</si>
  <si>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</si>
  <si>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</si>
  <si>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</si>
  <si>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</si>
  <si>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</si>
  <si>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</si>
  <si>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</si>
  <si>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</si>
  <si>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</si>
  <si>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</si>
  <si>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</si>
  <si>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</si>
  <si>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</si>
  <si>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</si>
  <si>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</si>
  <si>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</si>
  <si>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</si>
  <si>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</si>
  <si>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</si>
  <si>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</si>
  <si>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</si>
  <si>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</si>
  <si>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</si>
  <si>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</si>
  <si>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</si>
  <si>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</si>
  <si>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</si>
  <si>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</si>
  <si>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</si>
  <si>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</si>
  <si>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</si>
  <si>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</si>
  <si>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</si>
  <si>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</si>
  <si>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</si>
  <si>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</si>
  <si>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</si>
  <si>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</si>
  <si>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</si>
  <si>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</si>
  <si>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</si>
  <si>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</si>
  <si>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</si>
  <si>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</si>
  <si>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</si>
  <si>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</si>
  <si>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</si>
  <si>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</si>
  <si>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</si>
  <si>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</si>
  <si>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</si>
  <si>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</si>
  <si>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</si>
  <si>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</si>
  <si>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</si>
  <si>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</si>
  <si>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</si>
  <si>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</si>
  <si>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</si>
  <si>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</si>
  <si>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</si>
  <si>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</si>
  <si>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</si>
  <si>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</si>
  <si>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</si>
  <si>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</si>
  <si>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</si>
  <si>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</si>
  <si>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</si>
  <si>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</si>
  <si>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</si>
  <si>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</si>
  <si>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</si>
  <si>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</si>
  <si>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</si>
  <si>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</si>
  <si>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</si>
  <si>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</si>
  <si>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</si>
  <si>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</si>
  <si>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</si>
  <si>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</si>
  <si>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</si>
  <si>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</si>
  <si>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</si>
  <si>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</si>
  <si>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</si>
  <si>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</si>
  <si>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</si>
  <si>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</si>
  <si>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</si>
  <si>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</si>
  <si>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</si>
  <si>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</si>
  <si>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</si>
  <si>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</si>
  <si>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</si>
  <si>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</si>
  <si>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</si>
  <si>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</si>
  <si>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</si>
  <si>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</si>
  <si>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</si>
  <si>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</si>
  <si>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</si>
  <si>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</si>
  <si>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</si>
  <si>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</si>
  <si>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</si>
  <si>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</si>
  <si>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</si>
  <si>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</si>
  <si>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</si>
  <si>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</si>
  <si>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</si>
  <si>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</si>
  <si>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</si>
  <si>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</si>
  <si>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</si>
  <si>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</si>
  <si>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</si>
  <si>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</si>
  <si>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</si>
  <si>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</si>
  <si>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</si>
  <si>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</si>
  <si>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</si>
  <si>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</si>
  <si>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</si>
  <si>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</si>
  <si>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</si>
  <si>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</si>
  <si>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</si>
  <si>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</si>
  <si>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</si>
  <si>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</si>
  <si>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</si>
  <si>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</si>
  <si>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</si>
  <si>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</si>
  <si>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</si>
  <si>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</si>
  <si>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</si>
  <si>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</si>
  <si>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</si>
  <si>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</si>
  <si>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</si>
  <si>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</si>
  <si>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</si>
  <si>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</si>
  <si>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</si>
  <si>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</si>
  <si>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</si>
  <si>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</si>
  <si>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</si>
  <si>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</si>
  <si>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</si>
  <si>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</si>
  <si>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</si>
  <si>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</si>
  <si>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</si>
  <si>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</si>
  <si>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</si>
  <si>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</si>
  <si>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</si>
  <si>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</si>
  <si>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</si>
  <si>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</si>
  <si>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</si>
  <si>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</si>
  <si>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</si>
  <si>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</si>
  <si>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</si>
  <si>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</si>
  <si>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</si>
  <si>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</si>
  <si>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</si>
  <si>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</si>
  <si>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</si>
  <si>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</si>
  <si>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</si>
  <si>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</si>
  <si>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</si>
  <si>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</si>
  <si>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</si>
  <si>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</si>
  <si>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</si>
  <si>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</si>
  <si>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</si>
  <si>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</si>
  <si>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</si>
  <si>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</si>
  <si>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</si>
  <si>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</si>
  <si>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</si>
  <si>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</si>
  <si>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</si>
  <si>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</si>
  <si>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</si>
  <si>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</si>
  <si>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</si>
  <si>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</si>
  <si>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</si>
  <si>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</si>
  <si>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</si>
  <si>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</si>
  <si>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</si>
  <si>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</si>
  <si>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</si>
  <si>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</si>
  <si>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</si>
  <si>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</si>
  <si>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</si>
  <si>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</si>
  <si>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</si>
  <si>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</si>
  <si>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</si>
  <si>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</si>
  <si>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</si>
  <si>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</si>
  <si>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</si>
  <si>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</si>
  <si>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</si>
  <si>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</si>
  <si>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</si>
  <si>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</si>
  <si>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</si>
  <si>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</si>
  <si>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</si>
  <si>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</si>
  <si>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</si>
  <si>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</si>
  <si>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</si>
  <si>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</si>
  <si>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</si>
  <si>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</si>
  <si>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</si>
  <si>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</si>
  <si>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</si>
  <si>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</si>
  <si>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</si>
  <si>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</si>
  <si>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</si>
  <si>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</si>
  <si>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</si>
  <si>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</si>
  <si>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</si>
  <si>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</si>
  <si>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</si>
  <si>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</si>
  <si>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</si>
  <si>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</si>
  <si>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</si>
  <si>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</si>
  <si>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</si>
  <si>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</si>
  <si>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</si>
  <si>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</si>
  <si>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</si>
  <si>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</si>
  <si>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</si>
  <si>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</si>
  <si>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</si>
  <si>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</si>
  <si>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</si>
  <si>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</si>
  <si>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</si>
  <si>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</si>
  <si>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</si>
  <si>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</si>
  <si>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</si>
  <si>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</si>
  <si>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</si>
  <si>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</si>
  <si>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</si>
  <si>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</si>
  <si>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</si>
  <si>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</si>
  <si>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</si>
  <si>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</si>
  <si>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</si>
  <si>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</si>
  <si>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</si>
  <si>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</si>
  <si>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</si>
  <si>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</si>
  <si>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</si>
  <si>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</si>
  <si>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</si>
  <si>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</si>
  <si>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</si>
  <si>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</si>
  <si>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</si>
  <si>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</si>
  <si>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</si>
  <si>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</si>
  <si>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</si>
  <si>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</si>
  <si>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</si>
  <si>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</si>
  <si>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</si>
  <si>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</si>
  <si>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</si>
  <si>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</si>
  <si>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</si>
  <si>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</si>
  <si>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</si>
  <si>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</si>
  <si>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</si>
  <si>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</si>
  <si>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</si>
  <si>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</si>
  <si>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</si>
  <si>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</si>
  <si>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</si>
  <si>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</si>
  <si>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</si>
  <si>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</si>
  <si>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</si>
  <si>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</si>
  <si>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</si>
  <si>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</si>
  <si>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</si>
  <si>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</si>
  <si>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</si>
  <si>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</si>
  <si>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</si>
  <si>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</si>
  <si>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</si>
  <si>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</si>
  <si>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</si>
  <si>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</si>
  <si>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</si>
  <si>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</si>
  <si>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</si>
  <si>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</si>
  <si>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</si>
  <si>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</si>
  <si>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</si>
  <si>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</si>
  <si>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</si>
  <si>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</si>
  <si>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</si>
  <si>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</si>
  <si>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</si>
  <si>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</si>
  <si>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</si>
  <si>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</si>
  <si>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</si>
  <si>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</si>
  <si>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</si>
  <si>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</si>
  <si>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</si>
  <si>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</si>
  <si>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</si>
  <si>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</si>
  <si>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</si>
  <si>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</si>
  <si>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</si>
  <si>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</si>
  <si>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</si>
  <si>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</si>
  <si>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</si>
  <si>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</si>
  <si>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</si>
  <si>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</si>
  <si>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</si>
  <si>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</si>
  <si>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</si>
  <si>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</si>
  <si>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</si>
  <si>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</si>
  <si>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</si>
  <si>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</si>
  <si>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</si>
  <si>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</si>
  <si>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</si>
  <si>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</si>
  <si>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</si>
  <si>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</si>
  <si>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</si>
  <si>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</si>
  <si>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</si>
  <si>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</si>
  <si>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</si>
  <si>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</si>
  <si>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</si>
  <si>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</si>
  <si>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</si>
  <si>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</si>
  <si>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</si>
  <si>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</si>
  <si>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</si>
  <si>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</si>
  <si>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</si>
  <si>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</si>
  <si>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</si>
  <si>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</si>
  <si>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</si>
  <si>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</si>
  <si>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</si>
  <si>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</si>
  <si>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</si>
  <si>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</si>
  <si>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</si>
  <si>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</si>
  <si>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</si>
  <si>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</si>
  <si>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</si>
  <si>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</si>
  <si>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</si>
  <si>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</si>
  <si>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</si>
  <si>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</si>
  <si>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</si>
  <si>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</si>
  <si>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</si>
  <si>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</si>
  <si>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</si>
  <si>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</si>
  <si>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</si>
  <si>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</si>
  <si>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</si>
  <si>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</si>
  <si>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</si>
  <si>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</si>
  <si>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</si>
  <si>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</si>
  <si>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</si>
  <si>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</si>
  <si>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</si>
  <si>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</si>
  <si>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</si>
  <si>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</si>
  <si>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</si>
  <si>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</si>
  <si>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</si>
  <si>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</si>
  <si>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</si>
  <si>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</si>
  <si>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</si>
  <si>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</si>
  <si>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</si>
  <si>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</si>
  <si>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</si>
  <si>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</si>
  <si>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</si>
  <si>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</si>
  <si>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</si>
  <si>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</si>
  <si>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</si>
  <si>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</si>
  <si>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</si>
  <si>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</si>
  <si>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</si>
  <si>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</si>
  <si>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</si>
  <si>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</si>
  <si>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</si>
  <si>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</si>
  <si>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</si>
  <si>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</si>
  <si>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</si>
  <si>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</si>
  <si>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</si>
  <si>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</si>
  <si>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</si>
  <si>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</si>
  <si>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</si>
  <si>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</si>
  <si>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</si>
  <si>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</si>
  <si>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</si>
  <si>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</si>
  <si>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</si>
  <si>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</si>
  <si>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</si>
  <si>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</si>
  <si>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</si>
  <si>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</si>
  <si>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</si>
  <si>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</si>
  <si>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</si>
  <si>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</si>
  <si>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</si>
  <si>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</si>
  <si>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</si>
  <si>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</si>
  <si>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</si>
  <si>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</si>
  <si>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</si>
  <si>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</si>
  <si>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</si>
  <si>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</si>
  <si>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</si>
  <si>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</si>
  <si>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</si>
  <si>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</si>
  <si>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</si>
  <si>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</si>
  <si>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</si>
  <si>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</si>
  <si>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</si>
  <si>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</si>
  <si>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</si>
  <si>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</si>
  <si>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</si>
  <si>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</si>
  <si>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</si>
  <si>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</si>
  <si>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</si>
  <si>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</si>
  <si>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</si>
  <si>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</si>
  <si>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</si>
  <si>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</si>
  <si>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</si>
  <si>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</si>
  <si>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</si>
  <si>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</si>
  <si>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</si>
  <si>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</si>
  <si>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</si>
  <si>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</si>
  <si>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</si>
  <si>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</si>
  <si>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</si>
  <si>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</si>
  <si>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</si>
  <si>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</si>
  <si>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</si>
  <si>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</si>
  <si>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</si>
  <si>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</si>
  <si>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</si>
  <si>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</si>
  <si>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</si>
  <si>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</si>
  <si>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</si>
  <si>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</si>
  <si>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</si>
  <si>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</si>
  <si>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</si>
  <si>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</si>
  <si>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</si>
  <si>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</si>
  <si>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</si>
  <si>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</si>
  <si>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</si>
  <si>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</si>
  <si>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</si>
  <si>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</si>
  <si>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</si>
  <si>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</si>
  <si>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</si>
  <si>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</si>
  <si>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</si>
  <si>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</si>
  <si>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</si>
  <si>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</si>
  <si>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</si>
  <si>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</si>
  <si>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</si>
  <si>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</si>
  <si>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</si>
  <si>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</si>
  <si>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</si>
  <si>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</si>
  <si>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</si>
  <si>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</si>
  <si>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</si>
  <si>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</si>
  <si>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</si>
  <si>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</si>
  <si>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</si>
  <si>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</si>
  <si>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</si>
  <si>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</si>
  <si>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</si>
  <si>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</si>
  <si>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</si>
  <si>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</si>
  <si>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</si>
  <si>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</si>
  <si>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</si>
  <si>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</si>
  <si>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</si>
  <si>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</si>
  <si>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</si>
  <si>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</si>
  <si>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</si>
  <si>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</si>
  <si>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</si>
  <si>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</si>
  <si>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</si>
  <si>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</si>
  <si>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</si>
  <si>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</si>
  <si>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</si>
  <si>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</si>
  <si>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</si>
  <si>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</si>
  <si>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</si>
  <si>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</si>
  <si>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</si>
  <si>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</si>
  <si>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</si>
  <si>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</si>
  <si>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</si>
  <si>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</si>
  <si>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</si>
  <si>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</si>
  <si>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</si>
  <si>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</si>
  <si>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</si>
  <si>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</si>
  <si>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</si>
  <si>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</si>
  <si>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</si>
  <si>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</si>
  <si>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</si>
  <si>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</si>
  <si>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</si>
  <si>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</si>
  <si>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</si>
  <si>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</si>
  <si>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</si>
  <si>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</si>
  <si>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</si>
  <si>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</si>
  <si>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</si>
  <si>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</si>
  <si>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</si>
  <si>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</si>
  <si>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</si>
  <si>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</si>
  <si>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</si>
  <si>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</si>
  <si>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</si>
  <si>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</si>
  <si>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</si>
  <si>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</si>
  <si>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</si>
  <si>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</si>
  <si>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</si>
  <si>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</si>
  <si>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</si>
  <si>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</si>
  <si>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</si>
  <si>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</si>
  <si>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</si>
  <si>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</si>
  <si>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</si>
  <si>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</si>
  <si>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</si>
  <si>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</si>
  <si>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</si>
  <si>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</si>
  <si>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</si>
  <si>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</si>
  <si>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</si>
  <si>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</si>
  <si>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</si>
  <si>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</si>
  <si>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</si>
  <si>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</si>
  <si>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</si>
  <si>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</si>
  <si>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</si>
  <si>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</si>
  <si>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</si>
  <si>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</si>
  <si>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</si>
  <si>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</si>
  <si>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</si>
  <si>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</si>
  <si>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</si>
  <si>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</si>
  <si>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</si>
  <si>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</si>
  <si>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</si>
  <si>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</si>
  <si>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</si>
  <si>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</si>
  <si>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</si>
  <si>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</si>
  <si>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</si>
  <si>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</si>
  <si>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</si>
  <si>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</si>
  <si>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</si>
  <si>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</si>
  <si>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</si>
  <si>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</si>
  <si>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</si>
  <si>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</si>
  <si>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</si>
  <si>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</si>
  <si>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</si>
  <si>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</si>
  <si>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</si>
  <si>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</si>
  <si>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</si>
  <si>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</si>
  <si>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</si>
  <si>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</si>
  <si>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</si>
  <si>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</si>
  <si>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</si>
  <si>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</si>
  <si>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</si>
  <si>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</si>
  <si>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</si>
  <si>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</si>
  <si>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</si>
  <si>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</si>
  <si>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</si>
  <si>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</si>
  <si>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</si>
  <si>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</si>
  <si>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</si>
  <si>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</si>
  <si>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</si>
  <si>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</si>
  <si>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</si>
  <si>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</si>
  <si>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</si>
  <si>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</si>
  <si>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</si>
  <si>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</si>
  <si>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</si>
  <si>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</si>
  <si>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</si>
  <si>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</si>
  <si>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</si>
  <si>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</si>
  <si>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</si>
  <si>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</si>
  <si>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</si>
  <si>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</si>
  <si>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</si>
  <si>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</si>
  <si>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</si>
  <si>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</si>
  <si>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</si>
  <si>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</si>
  <si>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</si>
  <si>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</si>
  <si>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</si>
  <si>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</si>
  <si>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</si>
  <si>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</si>
  <si>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</si>
  <si>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</si>
  <si>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</si>
  <si>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</si>
  <si>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</si>
  <si>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</si>
  <si>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</si>
  <si>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</si>
  <si>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</si>
  <si>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</si>
  <si>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</si>
  <si>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</si>
  <si>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</si>
  <si>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</si>
  <si>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</si>
  <si>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</si>
  <si>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</si>
  <si>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</si>
  <si>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</si>
  <si>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</si>
  <si>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</si>
  <si>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</si>
  <si>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</si>
  <si>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</si>
  <si>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</si>
  <si>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</si>
  <si>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</si>
  <si>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</si>
  <si>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</si>
  <si>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</si>
  <si>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</si>
  <si>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</si>
  <si>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</si>
  <si>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</si>
  <si>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</si>
  <si>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</si>
  <si>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</si>
  <si>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</si>
  <si>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</si>
  <si>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</si>
  <si>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</si>
  <si>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</si>
  <si>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</si>
  <si>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</si>
  <si>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</si>
  <si>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</si>
  <si>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</si>
  <si>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</si>
  <si>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</si>
  <si>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</si>
  <si>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</si>
  <si>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</si>
  <si>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</si>
  <si>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</si>
  <si>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</si>
  <si>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</si>
  <si>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</si>
  <si>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</si>
  <si>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</si>
  <si>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</si>
  <si>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</si>
  <si>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</si>
  <si>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</si>
  <si>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</si>
  <si>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</si>
  <si>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</si>
  <si>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</si>
  <si>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</si>
  <si>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</si>
  <si>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</si>
  <si>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</si>
  <si>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</si>
  <si>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</si>
  <si>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</si>
  <si>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</si>
  <si>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</si>
  <si>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</si>
  <si>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</si>
  <si>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</si>
  <si>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</si>
  <si>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</si>
  <si>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</si>
  <si>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</si>
  <si>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</si>
  <si>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</si>
  <si>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</si>
  <si>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</si>
  <si>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</si>
  <si>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</si>
  <si>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</si>
  <si>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</si>
  <si>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</si>
  <si>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</si>
  <si>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</si>
  <si>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</si>
  <si>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</si>
  <si>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</si>
  <si>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</si>
  <si>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</si>
  <si>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</si>
  <si>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</si>
  <si>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</si>
  <si>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</si>
  <si>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</si>
  <si>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</si>
  <si>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</si>
  <si>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</si>
  <si>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</si>
  <si>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</si>
  <si>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</si>
  <si>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</si>
  <si>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</si>
  <si>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</si>
  <si>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</si>
  <si>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</si>
  <si>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</si>
  <si>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</si>
  <si>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</si>
  <si>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</si>
  <si>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</si>
  <si>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</si>
  <si>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</si>
  <si>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</si>
  <si>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</si>
  <si>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</si>
  <si>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</si>
  <si>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</si>
  <si>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</si>
  <si>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</si>
  <si>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</si>
  <si>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</si>
  <si>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</si>
  <si>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</si>
  <si>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</si>
  <si>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</si>
  <si>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</si>
  <si>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</si>
  <si>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</si>
  <si>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</si>
  <si>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</si>
  <si>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</si>
  <si>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</si>
  <si>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</si>
  <si>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</si>
  <si>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</si>
  <si>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</si>
  <si>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</si>
  <si>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</si>
  <si>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</si>
  <si>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</si>
  <si>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</si>
  <si>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</si>
  <si>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</si>
  <si>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</si>
  <si>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</si>
  <si>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</si>
  <si>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</si>
  <si>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</si>
  <si>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</si>
  <si>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</si>
  <si>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</si>
  <si>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</si>
  <si>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</si>
  <si>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</si>
  <si>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</si>
  <si>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</si>
  <si>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</si>
  <si>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</si>
  <si>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</si>
  <si>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</si>
  <si>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</si>
  <si>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</si>
  <si>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</si>
  <si>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</si>
  <si>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</si>
  <si>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</si>
  <si>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</si>
  <si>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</si>
  <si>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</si>
  <si>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</si>
  <si>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</si>
  <si>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</si>
  <si>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</si>
  <si>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</si>
  <si>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</si>
  <si>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</si>
  <si>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</si>
  <si>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</si>
  <si>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</si>
  <si>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</si>
  <si>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</si>
  <si>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</si>
  <si>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</si>
  <si>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</si>
  <si>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</si>
  <si>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</si>
  <si>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</si>
  <si>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</si>
  <si>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</si>
  <si>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</si>
  <si>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</si>
  <si>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</si>
  <si>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</si>
  <si>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</si>
  <si>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</si>
  <si>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</si>
  <si>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</si>
  <si>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</si>
  <si>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</si>
  <si>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</si>
  <si>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</si>
  <si>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</si>
  <si>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</si>
  <si>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</si>
  <si>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</si>
  <si>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</si>
  <si>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</si>
  <si>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</si>
  <si>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</si>
  <si>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</si>
  <si>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</si>
  <si>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</si>
  <si>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</si>
  <si>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</si>
  <si>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</si>
  <si>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</si>
  <si>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</si>
  <si>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</si>
  <si>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</si>
  <si>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</si>
  <si>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</si>
  <si>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</si>
  <si>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</si>
  <si>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</si>
  <si>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</si>
  <si>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</si>
  <si>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</si>
  <si>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</si>
  <si>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</si>
  <si>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</si>
  <si>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</si>
  <si>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</si>
  <si>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</si>
  <si>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</si>
  <si>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</si>
  <si>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</si>
  <si>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</si>
  <si>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</si>
  <si>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</si>
  <si>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</si>
  <si>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</si>
  <si>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</si>
  <si>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</si>
  <si>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</si>
  <si>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</si>
  <si>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</si>
  <si>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</si>
  <si>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</si>
  <si>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</si>
  <si>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</si>
  <si>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</si>
  <si>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</si>
  <si>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</si>
  <si>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</si>
  <si>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</si>
  <si>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</si>
  <si>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</si>
  <si>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</si>
  <si>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</si>
  <si>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</si>
  <si>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</si>
  <si>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</si>
  <si>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</si>
  <si>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</si>
  <si>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</si>
  <si>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</si>
  <si>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</si>
  <si>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</si>
  <si>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</si>
  <si>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</si>
  <si>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</si>
  <si>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</si>
  <si>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</si>
  <si>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</si>
  <si>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</si>
  <si>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</si>
  <si>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</si>
  <si>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</si>
  <si>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</si>
  <si>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</si>
  <si>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</si>
  <si>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</si>
  <si>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</si>
  <si>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</si>
  <si>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</si>
  <si>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</si>
  <si>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</si>
  <si>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</si>
  <si>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</si>
  <si>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</si>
  <si>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</si>
  <si>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</si>
  <si>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</si>
  <si>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</si>
  <si>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</si>
  <si>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</si>
  <si>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</si>
  <si>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</si>
  <si>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</si>
  <si>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</si>
  <si>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</si>
  <si>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</si>
  <si>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</si>
  <si>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</si>
  <si>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</si>
  <si>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</si>
  <si>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</si>
  <si>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</si>
  <si>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</si>
  <si>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</si>
  <si>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</si>
  <si>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</si>
  <si>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</si>
  <si>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</si>
  <si>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</si>
  <si>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</si>
  <si>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</si>
  <si>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</si>
  <si>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</si>
  <si>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</si>
  <si>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</si>
  <si>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</si>
  <si>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</si>
  <si>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</si>
  <si>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</si>
  <si>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</si>
  <si>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</si>
  <si>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</si>
  <si>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</si>
  <si>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</si>
  <si>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</si>
  <si>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</si>
  <si>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</si>
  <si>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</si>
  <si>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</si>
  <si>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</si>
  <si>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</si>
  <si>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</si>
  <si>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</si>
  <si>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</si>
  <si>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</si>
  <si>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</si>
  <si>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</si>
  <si>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</si>
  <si>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</si>
  <si>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</si>
  <si>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</si>
  <si>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</si>
  <si>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</si>
  <si>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</si>
  <si>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</si>
  <si>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</si>
  <si>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</si>
  <si>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</si>
  <si>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</si>
  <si>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</si>
  <si>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</si>
  <si>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</si>
  <si>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</si>
  <si>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</si>
  <si>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</si>
  <si>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</si>
  <si>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</si>
  <si>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</si>
  <si>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</si>
  <si>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</si>
  <si>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</si>
  <si>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</si>
  <si>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</si>
  <si>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</si>
  <si>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</si>
  <si>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</si>
  <si>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</si>
  <si>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</si>
  <si>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</si>
  <si>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</si>
  <si>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</si>
  <si>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</si>
  <si>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</si>
  <si>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</si>
  <si>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</si>
  <si>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</si>
  <si>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</si>
  <si>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</si>
  <si>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</si>
  <si>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</si>
  <si>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</si>
  <si>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</si>
  <si>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</si>
  <si>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</si>
  <si>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</si>
  <si>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</si>
  <si>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</si>
  <si>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</si>
  <si>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</si>
  <si>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</si>
  <si>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</si>
  <si>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</si>
  <si>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</si>
  <si>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</si>
  <si>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</si>
  <si>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</si>
  <si>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</si>
  <si>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</si>
  <si>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</si>
  <si>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</si>
  <si>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</si>
  <si>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</si>
  <si>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</si>
  <si>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</si>
  <si>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</si>
  <si>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</si>
  <si>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</si>
  <si>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</si>
  <si>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</si>
  <si>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</si>
  <si>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</si>
  <si>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</si>
  <si>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</si>
  <si>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</si>
  <si>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</si>
  <si>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</si>
  <si>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</si>
  <si>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</si>
  <si>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</si>
  <si>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</si>
  <si>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</si>
  <si>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</si>
  <si>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</si>
  <si>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</si>
  <si>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</si>
  <si>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</si>
  <si>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</si>
  <si>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</si>
  <si>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</si>
  <si>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</si>
  <si>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</si>
  <si>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</si>
  <si>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</si>
  <si>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</si>
  <si>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</si>
  <si>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</si>
  <si>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</si>
  <si>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</si>
  <si>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</si>
  <si>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</si>
  <si>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</si>
  <si>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</si>
  <si>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</si>
  <si>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</si>
  <si>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</si>
  <si>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</si>
  <si>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</si>
  <si>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</si>
  <si>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</si>
  <si>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</si>
  <si>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</si>
  <si>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</si>
  <si>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</si>
  <si>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</si>
  <si>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</si>
  <si>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</si>
  <si>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</si>
  <si>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</si>
  <si>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</si>
  <si>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</si>
  <si>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</si>
  <si>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</si>
  <si>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</si>
  <si>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</si>
  <si>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</si>
  <si>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</si>
  <si>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</si>
  <si>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</si>
  <si>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</si>
  <si>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</si>
  <si>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</si>
  <si>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</si>
  <si>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</si>
  <si>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</si>
  <si>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</si>
  <si>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</si>
  <si>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</si>
  <si>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</si>
  <si>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</si>
  <si>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</si>
  <si>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</si>
  <si>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</si>
  <si>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</si>
  <si>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</si>
  <si>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</si>
  <si>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</si>
  <si>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</si>
  <si>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</si>
  <si>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</si>
  <si>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</si>
  <si>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</si>
  <si>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</si>
  <si>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</si>
  <si>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</si>
  <si>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</si>
  <si>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</si>
  <si>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</si>
  <si>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</si>
  <si>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</si>
  <si>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</si>
  <si>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</si>
  <si>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</si>
  <si>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</si>
  <si>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</si>
  <si>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</si>
  <si>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</si>
  <si>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</si>
  <si>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</si>
  <si>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</si>
  <si>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</si>
  <si>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</si>
  <si>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</si>
  <si>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</si>
  <si>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</si>
  <si>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</si>
  <si>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</si>
  <si>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</si>
  <si>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</si>
  <si>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</si>
  <si>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</si>
  <si>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</si>
  <si>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</si>
  <si>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</si>
  <si>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</si>
  <si>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</si>
  <si>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</si>
  <si>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</si>
  <si>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</si>
  <si>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</si>
  <si>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</si>
  <si>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</si>
  <si>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</si>
  <si>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</si>
  <si>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</si>
  <si>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</si>
  <si>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</si>
  <si>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</si>
  <si>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</si>
  <si>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</si>
  <si>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</si>
  <si>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</si>
  <si>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</si>
  <si>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</si>
  <si>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</si>
  <si>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</si>
  <si>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</si>
  <si>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</si>
  <si>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</si>
  <si>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</si>
  <si>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</si>
  <si>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</si>
  <si>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</si>
  <si>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</si>
  <si>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</si>
  <si>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</si>
  <si>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</si>
  <si>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</si>
  <si>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</si>
  <si>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</si>
  <si>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</si>
  <si>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</si>
  <si>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</si>
  <si>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</si>
  <si>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</si>
  <si>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</si>
  <si>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</si>
  <si>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</si>
  <si>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</si>
  <si>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</si>
  <si>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</si>
  <si>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</si>
  <si>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</si>
  <si>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</si>
  <si>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</si>
  <si>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</si>
  <si>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</si>
  <si>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</si>
  <si>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</si>
  <si>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</si>
  <si>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</si>
  <si>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</si>
  <si>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</si>
  <si>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</si>
  <si>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</si>
  <si>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</si>
  <si>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</si>
  <si>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</si>
  <si>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</si>
  <si>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</si>
  <si>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</si>
  <si>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</si>
  <si>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</si>
  <si>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</si>
  <si>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</si>
  <si>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</si>
  <si>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</si>
  <si>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</si>
  <si>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</si>
  <si>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</si>
  <si>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</si>
  <si>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</si>
  <si>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</si>
  <si>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</si>
  <si>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</si>
  <si>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</si>
  <si>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</si>
  <si>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</si>
  <si>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</si>
  <si>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</si>
  <si>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</si>
  <si>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</si>
  <si>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</si>
  <si>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</si>
  <si>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</si>
  <si>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</si>
  <si>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</si>
  <si>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</si>
  <si>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</si>
  <si>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</si>
  <si>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</si>
  <si>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</si>
  <si>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</si>
  <si>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</si>
  <si>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</si>
  <si>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</si>
  <si>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</si>
  <si>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</si>
  <si>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</si>
  <si>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</si>
  <si>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</si>
  <si>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</si>
  <si>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</si>
  <si>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</si>
  <si>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</si>
  <si>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</si>
  <si>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</si>
  <si>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</si>
  <si>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</si>
  <si>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</si>
  <si>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</si>
  <si>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</si>
  <si>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</si>
  <si>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</si>
  <si>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</si>
  <si>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</si>
  <si>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</si>
  <si>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</si>
  <si>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</si>
  <si>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</si>
  <si>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</si>
  <si>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</si>
  <si>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</si>
  <si>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</si>
  <si>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</si>
  <si>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</si>
  <si>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</si>
  <si>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</si>
  <si>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</si>
  <si>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</si>
  <si>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</si>
  <si>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</si>
  <si>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</si>
  <si>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</si>
  <si>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</si>
  <si>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</si>
  <si>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</si>
  <si>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</si>
  <si>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</si>
  <si>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</si>
  <si>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</si>
  <si>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</si>
  <si>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</si>
  <si>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</si>
  <si>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</si>
  <si>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</si>
  <si>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</si>
  <si>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</si>
  <si>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</si>
  <si>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</si>
  <si>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</si>
  <si>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</si>
  <si>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</si>
  <si>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</si>
  <si>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</si>
  <si>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</si>
  <si>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</si>
  <si>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</si>
  <si>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</si>
  <si>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</si>
  <si>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</si>
  <si>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</si>
  <si>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</si>
  <si>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</si>
  <si>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</si>
  <si>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</si>
  <si>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</si>
  <si>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</si>
  <si>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</si>
  <si>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</si>
  <si>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</si>
  <si>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</si>
  <si>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</si>
  <si>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</si>
  <si>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</si>
  <si>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</si>
  <si>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</si>
  <si>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</si>
  <si>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</si>
  <si>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</si>
  <si>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</si>
  <si>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</si>
  <si>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</si>
  <si>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</si>
  <si>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</si>
  <si>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</si>
  <si>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</si>
  <si>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</si>
  <si>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</si>
  <si>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</si>
  <si>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</si>
  <si>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</si>
  <si>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</si>
  <si>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</si>
  <si>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</si>
  <si>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</si>
  <si>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</si>
  <si>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</si>
  <si>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</si>
  <si>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</si>
  <si>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</si>
  <si>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</si>
  <si>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</si>
  <si>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</si>
  <si>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</si>
  <si>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</si>
  <si>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</si>
  <si>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</si>
  <si>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</si>
  <si>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</si>
  <si>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</si>
  <si>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</si>
  <si>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</si>
  <si>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</si>
  <si>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</si>
  <si>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</si>
  <si>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</si>
  <si>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</si>
  <si>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</si>
  <si>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</si>
  <si>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</si>
  <si>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</si>
  <si>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</si>
  <si>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</si>
  <si>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</si>
  <si>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</si>
  <si>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</si>
  <si>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</si>
  <si>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</si>
  <si>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</si>
  <si>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</si>
  <si>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</si>
  <si>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</si>
  <si>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</si>
  <si>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</si>
  <si>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</si>
  <si>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</si>
  <si>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</si>
  <si>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</si>
  <si>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</si>
  <si>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</si>
  <si>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</si>
  <si>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</si>
  <si>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</si>
  <si>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</si>
  <si>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</si>
  <si>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</si>
  <si>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</si>
  <si>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</si>
  <si>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</si>
  <si>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</si>
  <si>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</si>
  <si>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</si>
  <si>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</si>
  <si>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</si>
  <si>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</si>
  <si>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</si>
  <si>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</si>
  <si>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</si>
  <si>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</si>
  <si>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</si>
  <si>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</si>
  <si>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</si>
  <si>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</si>
  <si>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</si>
  <si>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</si>
  <si>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</si>
  <si>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</si>
  <si>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</si>
  <si>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</si>
  <si>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</si>
  <si>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</si>
  <si>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</si>
  <si>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</si>
  <si>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</si>
  <si>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</si>
  <si>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</si>
  <si>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</si>
  <si>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</si>
  <si>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</si>
  <si>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</si>
  <si>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</si>
  <si>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</si>
  <si>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</si>
  <si>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</si>
  <si>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</si>
  <si>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</si>
  <si>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</si>
  <si>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</si>
  <si>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</si>
  <si>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</si>
  <si>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</si>
  <si>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</si>
  <si>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</si>
  <si>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</si>
  <si>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</si>
  <si>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</si>
  <si>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</si>
  <si>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</si>
  <si>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</si>
  <si>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</si>
  <si>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</si>
  <si>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</si>
  <si>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</si>
  <si>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</si>
  <si>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</si>
  <si>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</si>
  <si>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</si>
  <si>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</si>
  <si>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</si>
  <si>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</si>
  <si>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</si>
  <si>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</si>
  <si>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</si>
  <si>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</si>
  <si>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</si>
  <si>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</si>
  <si>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</si>
  <si>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</si>
  <si>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</si>
  <si>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</si>
  <si>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</si>
  <si>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</si>
  <si>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</si>
  <si>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</si>
  <si>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</si>
  <si>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</si>
  <si>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</si>
  <si>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</si>
  <si>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</si>
  <si>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</si>
  <si>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</si>
  <si>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</si>
  <si>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</si>
  <si>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</si>
  <si>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</si>
  <si>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</si>
  <si>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</si>
  <si>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</si>
  <si>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</si>
  <si>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</si>
  <si>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</si>
  <si>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</si>
  <si>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</si>
  <si>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</si>
  <si>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</si>
  <si>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</si>
  <si>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</si>
  <si>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</si>
  <si>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</si>
  <si>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</si>
  <si>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</si>
  <si>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</si>
  <si>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</si>
  <si>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</si>
  <si>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</si>
  <si>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</si>
  <si>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</si>
  <si>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</si>
  <si>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</si>
  <si>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</si>
  <si>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</si>
  <si>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</si>
  <si>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</si>
  <si>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</si>
  <si>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</si>
  <si>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</si>
  <si>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</si>
  <si>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</si>
  <si>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</si>
  <si>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</si>
  <si>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</si>
  <si>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</si>
  <si>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</si>
  <si>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</si>
  <si>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</si>
  <si>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</si>
  <si>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</si>
  <si>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</si>
  <si>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</si>
  <si>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</si>
  <si>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</si>
  <si>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</si>
  <si>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</si>
  <si>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</si>
  <si>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</si>
  <si>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</si>
  <si>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</si>
  <si>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</si>
  <si>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</si>
  <si>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</si>
  <si>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</si>
  <si>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</si>
  <si>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</si>
  <si>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</si>
  <si>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</si>
  <si>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</si>
  <si>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</si>
  <si>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</si>
  <si>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</si>
  <si>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</si>
  <si>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</si>
  <si>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</si>
  <si>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</si>
  <si>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</si>
  <si>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</si>
  <si>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</si>
  <si>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</si>
  <si>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</si>
  <si>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</si>
  <si>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</si>
  <si>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</si>
  <si>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</si>
  <si>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</si>
  <si>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</si>
  <si>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</si>
  <si>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</si>
  <si>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</si>
  <si>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</si>
  <si>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</si>
  <si>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</si>
  <si>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</si>
  <si>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</si>
  <si>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</si>
  <si>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</si>
  <si>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</si>
  <si>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</si>
  <si>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</si>
  <si>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</si>
  <si>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</si>
  <si>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</si>
  <si>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</si>
  <si>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</si>
  <si>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</si>
  <si>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</si>
  <si>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</si>
  <si>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</si>
  <si>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</si>
  <si>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</si>
  <si>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</si>
  <si>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</si>
  <si>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</si>
  <si>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</si>
  <si>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</si>
  <si>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</si>
  <si>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</si>
  <si>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</si>
  <si>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</si>
  <si>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</si>
  <si>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</si>
  <si>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</si>
  <si>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</si>
  <si>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</si>
  <si>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</si>
  <si>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</si>
  <si>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</si>
  <si>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</si>
  <si>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</si>
  <si>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</si>
  <si>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</si>
  <si>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</si>
  <si>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</si>
  <si>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</si>
  <si>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</si>
  <si>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</si>
  <si>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</si>
  <si>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</si>
  <si>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</si>
  <si>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</si>
  <si>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</si>
  <si>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</si>
  <si>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</si>
  <si>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</si>
  <si>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</si>
  <si>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</si>
  <si>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</si>
  <si>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</si>
  <si>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</si>
  <si>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</si>
  <si>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</si>
  <si>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</si>
  <si>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</si>
  <si>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</si>
  <si>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</si>
  <si>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</si>
  <si>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</si>
  <si>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</si>
  <si>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</si>
  <si>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</si>
  <si>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</si>
  <si>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</si>
  <si>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</si>
  <si>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</si>
  <si>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</si>
  <si>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</si>
  <si>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</si>
  <si>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</si>
  <si>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</si>
  <si>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</si>
  <si>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</si>
  <si>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</si>
  <si>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</si>
  <si>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</si>
  <si>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</si>
  <si>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</si>
  <si>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</si>
  <si>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</si>
  <si>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</si>
  <si>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</si>
  <si>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</si>
  <si>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</si>
  <si>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</si>
  <si>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</si>
  <si>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</si>
  <si>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</si>
  <si>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</si>
  <si>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</si>
  <si>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</si>
  <si>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</si>
  <si>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</si>
  <si>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</si>
  <si>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</si>
  <si>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</si>
  <si>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</si>
  <si>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</si>
  <si>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</si>
  <si>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</si>
  <si>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</si>
  <si>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</si>
  <si>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</si>
  <si>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</si>
  <si>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</si>
  <si>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</si>
  <si>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</si>
  <si>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</si>
  <si>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</si>
  <si>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</si>
  <si>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</si>
  <si>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</si>
  <si>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</si>
  <si>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</si>
  <si>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</si>
  <si>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</si>
  <si>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</si>
  <si>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</si>
  <si>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</si>
  <si>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</si>
  <si>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</si>
  <si>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</si>
  <si>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</si>
  <si>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</si>
  <si>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</si>
  <si>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</si>
  <si>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</si>
  <si>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</si>
  <si>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</si>
  <si>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</si>
  <si>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</si>
  <si>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</si>
  <si>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</si>
  <si>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</si>
  <si>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</si>
  <si>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</si>
  <si>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</si>
  <si>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</si>
  <si>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</si>
  <si>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</si>
  <si>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</si>
  <si>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</si>
  <si>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</si>
  <si>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</si>
  <si>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</si>
  <si>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</si>
  <si>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</si>
  <si>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</si>
  <si>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</si>
  <si>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</si>
  <si>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</si>
  <si>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</si>
  <si>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</si>
  <si>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</si>
  <si>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</si>
  <si>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</si>
  <si>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</si>
  <si>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</si>
  <si>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</si>
  <si>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</si>
  <si>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</si>
  <si>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</si>
  <si>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</si>
  <si>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</si>
  <si>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</si>
  <si>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</si>
  <si>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</si>
  <si>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</si>
  <si>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</si>
  <si>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</si>
  <si>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</si>
  <si>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</si>
  <si>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</si>
  <si>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</si>
  <si>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</si>
  <si>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</si>
  <si>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</si>
  <si>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</si>
  <si>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</si>
  <si>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</si>
  <si>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</si>
  <si>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</si>
  <si>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</si>
  <si>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</si>
  <si>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</si>
  <si>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</si>
  <si>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</si>
  <si>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</si>
  <si>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</si>
  <si>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</si>
  <si>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</si>
  <si>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</si>
  <si>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</si>
  <si>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</si>
  <si>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</si>
  <si>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</si>
  <si>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</si>
  <si>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</si>
  <si>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</si>
  <si>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</si>
  <si>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</si>
  <si>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</si>
  <si>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</si>
  <si>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</si>
  <si>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</si>
  <si>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</si>
  <si>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</si>
  <si>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</si>
  <si>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</si>
  <si>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</si>
  <si>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</si>
  <si>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</si>
  <si>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</si>
  <si>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</si>
  <si>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</si>
  <si>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</si>
  <si>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</si>
  <si>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</si>
  <si>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</si>
  <si>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</si>
  <si>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</si>
  <si>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</si>
  <si>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</si>
  <si>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</si>
  <si>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</si>
  <si>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</si>
  <si>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</si>
  <si>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</si>
  <si>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</si>
  <si>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</si>
  <si>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</si>
  <si>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</si>
  <si>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</si>
  <si>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</si>
  <si>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</si>
  <si>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</si>
  <si>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</si>
  <si>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</si>
  <si>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</si>
  <si>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</si>
  <si>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</si>
  <si>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</si>
  <si>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</si>
  <si>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</si>
  <si>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</si>
  <si>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</si>
  <si>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</si>
  <si>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</si>
  <si>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</si>
  <si>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</si>
  <si>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</si>
  <si>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</si>
  <si>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</si>
  <si>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</si>
  <si>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</si>
  <si>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</si>
  <si>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</si>
  <si>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</si>
  <si>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</si>
  <si>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</si>
  <si>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</si>
  <si>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</si>
  <si>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</si>
  <si>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</si>
  <si>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</si>
  <si>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</si>
  <si>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</si>
  <si>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</si>
  <si>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</si>
  <si>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</si>
  <si>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</si>
  <si>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</si>
  <si>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</si>
  <si>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</si>
  <si>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</si>
  <si>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</si>
  <si>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</si>
  <si>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</si>
  <si>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</si>
  <si>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</si>
  <si>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</si>
  <si>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</si>
  <si>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</si>
  <si>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</si>
  <si>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</si>
  <si>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</si>
  <si>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</si>
  <si>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</si>
  <si>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</si>
  <si>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</si>
  <si>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</si>
  <si>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</si>
  <si>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</si>
  <si>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</si>
  <si>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</si>
  <si>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</si>
  <si>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</si>
  <si>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</si>
  <si>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</si>
  <si>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</si>
  <si>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</si>
  <si>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</si>
  <si>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</si>
  <si>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</si>
  <si>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</si>
  <si>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</si>
  <si>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</si>
  <si>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</si>
  <si>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</si>
  <si>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</si>
  <si>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</si>
  <si>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</si>
  <si>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</si>
  <si>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</si>
  <si>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</si>
  <si>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</si>
  <si>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</si>
  <si>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</si>
  <si>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</si>
  <si>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</si>
  <si>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</si>
  <si>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</si>
  <si>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</si>
  <si>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</si>
  <si>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</si>
  <si>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</si>
  <si>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</si>
  <si>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</si>
  <si>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</si>
  <si>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</si>
  <si>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</si>
  <si>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</si>
  <si>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</si>
  <si>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</si>
  <si>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</si>
  <si>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</si>
  <si>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</si>
  <si>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</si>
  <si>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</si>
  <si>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</si>
  <si>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</si>
  <si>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</si>
  <si>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</si>
  <si>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</si>
  <si>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</si>
  <si>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</si>
  <si>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</si>
  <si>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</si>
  <si>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</si>
  <si>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</si>
  <si>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</si>
  <si>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</si>
  <si>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</si>
  <si>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</si>
  <si>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</si>
  <si>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</si>
  <si>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</si>
  <si>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</si>
  <si>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</si>
  <si>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</si>
  <si>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</si>
  <si>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</si>
  <si>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</si>
  <si>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</si>
  <si>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</si>
  <si>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</si>
  <si>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</si>
  <si>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</si>
  <si>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</si>
  <si>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</si>
  <si>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</si>
  <si>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</si>
  <si>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</si>
  <si>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</si>
  <si>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</si>
  <si>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</si>
  <si>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</si>
  <si>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</si>
  <si>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</si>
  <si>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</si>
  <si>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</si>
  <si>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</si>
  <si>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</si>
  <si>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</si>
  <si>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</si>
  <si>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</si>
  <si>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</si>
  <si>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</si>
  <si>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</si>
  <si>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</si>
  <si>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</si>
  <si>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</si>
  <si>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</si>
  <si>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</si>
  <si>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</si>
  <si>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</si>
  <si>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</si>
  <si>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</si>
  <si>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</si>
  <si>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</si>
  <si>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</si>
  <si>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</si>
  <si>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</si>
  <si>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</si>
  <si>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</si>
  <si>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</si>
  <si>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</si>
  <si>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</si>
  <si>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</si>
  <si>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</si>
  <si>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</si>
  <si>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</si>
  <si>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</si>
  <si>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</si>
  <si>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</si>
  <si>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</si>
  <si>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</si>
  <si>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</si>
  <si>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</si>
  <si>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</si>
  <si>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</si>
  <si>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</si>
  <si>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</si>
  <si>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</si>
  <si>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</si>
  <si>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</si>
  <si>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</si>
  <si>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</si>
  <si>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</si>
  <si>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</si>
  <si>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</si>
  <si>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</si>
  <si>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</si>
  <si>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</si>
  <si>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</si>
  <si>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</si>
  <si>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</si>
  <si>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</si>
  <si>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</si>
  <si>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</si>
  <si>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</si>
  <si>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</si>
  <si>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</si>
  <si>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</si>
  <si>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</si>
  <si>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</si>
  <si>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</si>
  <si>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</si>
  <si>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</si>
  <si>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</si>
  <si>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</si>
  <si>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</si>
  <si>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</si>
  <si>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</si>
  <si>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</si>
  <si>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</si>
  <si>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</si>
  <si>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</si>
  <si>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</si>
  <si>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</si>
  <si>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</si>
  <si>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</si>
  <si>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</si>
  <si>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</si>
  <si>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</si>
  <si>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</si>
  <si>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</si>
  <si>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</si>
  <si>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</si>
  <si>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</si>
  <si>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</si>
  <si>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</si>
  <si>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</si>
  <si>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</si>
  <si>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</si>
  <si>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</si>
  <si>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</si>
  <si>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</si>
  <si>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</si>
  <si>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</si>
  <si>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</si>
  <si>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</si>
  <si>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</si>
  <si>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</si>
  <si>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</si>
  <si>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</si>
  <si>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</si>
  <si>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</si>
  <si>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</si>
  <si>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</si>
  <si>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</si>
  <si>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</si>
  <si>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</si>
  <si>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</si>
  <si>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</si>
  <si>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</si>
  <si>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</si>
  <si>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</si>
  <si>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</si>
  <si>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</si>
  <si>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</si>
  <si>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</si>
  <si>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</si>
  <si>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</si>
  <si>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</si>
  <si>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</si>
  <si>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</si>
  <si>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</si>
  <si>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</si>
  <si>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</si>
  <si>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</si>
  <si>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</si>
  <si>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</si>
  <si>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</si>
  <si>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</si>
  <si>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</si>
  <si>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</si>
  <si>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</si>
  <si>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</si>
  <si>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</si>
  <si>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</si>
  <si>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</si>
  <si>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</si>
  <si>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</si>
  <si>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</si>
  <si>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</si>
  <si>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</si>
  <si>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</si>
  <si>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</si>
  <si>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</si>
  <si>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</si>
  <si>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</si>
  <si>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</si>
  <si>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</si>
  <si>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</si>
  <si>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</si>
  <si>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</si>
  <si>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</si>
  <si>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</si>
  <si>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</si>
  <si>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</si>
  <si>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</si>
  <si>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</si>
  <si>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</si>
  <si>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</si>
  <si>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</si>
  <si>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</si>
  <si>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</si>
  <si>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</si>
  <si>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</si>
  <si>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</si>
  <si>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</si>
  <si>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</si>
  <si>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</si>
  <si>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</si>
  <si>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</si>
  <si>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</si>
  <si>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</si>
  <si>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</si>
  <si>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</si>
  <si>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</si>
  <si>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</si>
  <si>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</si>
  <si>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</si>
  <si>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</si>
  <si>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</si>
  <si>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</si>
  <si>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</si>
  <si>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</si>
  <si>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</si>
  <si>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</si>
  <si>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</si>
  <si>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</si>
  <si>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</si>
  <si>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</si>
  <si>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</si>
  <si>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</si>
  <si>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</si>
  <si>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</si>
  <si>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</si>
  <si>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</si>
  <si>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</si>
  <si>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</si>
  <si>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</si>
  <si>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</si>
  <si>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</si>
  <si>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</si>
  <si>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</si>
  <si>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</si>
  <si>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</si>
  <si>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</si>
  <si>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</si>
  <si>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</si>
  <si>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</si>
  <si>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</si>
  <si>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</si>
  <si>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</si>
  <si>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</si>
  <si>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</si>
  <si>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</si>
  <si>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</si>
  <si>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</si>
  <si>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</si>
  <si>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</si>
  <si>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</si>
  <si>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</si>
  <si>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</si>
  <si>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</si>
  <si>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</si>
  <si>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</si>
  <si>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</si>
  <si>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</si>
  <si>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</si>
  <si>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</si>
  <si>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</si>
  <si>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</si>
  <si>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</si>
  <si>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</si>
  <si>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</si>
  <si>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</si>
  <si>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</si>
  <si>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</si>
  <si>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</si>
  <si>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</si>
  <si>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</si>
  <si>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</si>
  <si>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</si>
  <si>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</si>
  <si>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</si>
  <si>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</si>
  <si>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</si>
  <si>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</si>
  <si>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</si>
  <si>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</si>
  <si>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</si>
  <si>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</si>
  <si>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</si>
  <si>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</si>
  <si>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</si>
  <si>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</si>
  <si>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</si>
  <si>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</si>
  <si>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</si>
  <si>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</si>
  <si>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</si>
  <si>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</si>
  <si>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</si>
  <si>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</si>
  <si>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</si>
  <si>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</si>
  <si>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</si>
  <si>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</si>
  <si>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</si>
  <si>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</si>
  <si>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</si>
  <si>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</si>
  <si>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</si>
  <si>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</si>
  <si>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</si>
  <si>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</si>
  <si>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</si>
  <si>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</si>
  <si>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</si>
  <si>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</si>
  <si>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</si>
  <si>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</si>
  <si>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</si>
  <si>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</si>
  <si>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</si>
  <si>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</si>
  <si>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</si>
  <si>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</si>
  <si>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</si>
  <si>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</si>
  <si>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</si>
  <si>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</si>
  <si>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</si>
  <si>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</si>
  <si>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</si>
  <si>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</si>
  <si>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</si>
  <si>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</si>
  <si>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</si>
  <si>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</si>
  <si>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</si>
  <si>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</si>
  <si>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</si>
  <si>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</si>
  <si>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</si>
  <si>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</si>
  <si>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</si>
  <si>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</si>
  <si>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</si>
  <si>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</si>
  <si>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</si>
  <si>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</si>
  <si>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</si>
  <si>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</si>
  <si>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</si>
  <si>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</si>
  <si>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</si>
  <si>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</si>
  <si>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</si>
  <si>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</si>
  <si>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</si>
  <si>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</si>
  <si>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</si>
  <si>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</si>
  <si>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</si>
  <si>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</si>
  <si>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</si>
  <si>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</si>
  <si>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</si>
  <si>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</si>
  <si>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</si>
  <si>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</si>
  <si>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</si>
  <si>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</si>
  <si>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</si>
  <si>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</si>
  <si>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</si>
  <si>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</si>
  <si>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</si>
  <si>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</si>
  <si>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</si>
  <si>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</si>
  <si>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</si>
  <si>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</si>
  <si>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</si>
  <si>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</si>
  <si>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</si>
  <si>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</si>
  <si>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</si>
  <si>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</si>
  <si>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</si>
  <si>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</si>
  <si>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</si>
  <si>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</si>
  <si>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</si>
  <si>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</si>
  <si>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</si>
  <si>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</si>
  <si>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</si>
  <si>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</si>
  <si>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</si>
  <si>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</si>
  <si>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</si>
  <si>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</si>
  <si>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</si>
  <si>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</si>
  <si>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</si>
  <si>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</si>
  <si>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</si>
  <si>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</si>
  <si>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</si>
  <si>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</si>
  <si>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</si>
  <si>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</si>
  <si>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</si>
  <si>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</si>
  <si>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</si>
  <si>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</si>
  <si>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</si>
  <si>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</si>
  <si>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</si>
  <si>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</si>
  <si>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</si>
  <si>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</si>
  <si>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</si>
  <si>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</si>
  <si>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</si>
  <si>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</si>
  <si>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</si>
  <si>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</si>
  <si>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</si>
  <si>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</si>
  <si>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</si>
  <si>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</si>
  <si>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</si>
  <si>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</si>
  <si>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</si>
  <si>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</si>
  <si>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</si>
  <si>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</si>
  <si>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</si>
  <si>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</si>
  <si>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</si>
  <si>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</si>
  <si>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</si>
  <si>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</si>
  <si>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</si>
  <si>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</si>
  <si>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</si>
  <si>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</si>
  <si>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</si>
  <si>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</si>
  <si>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</si>
  <si>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</si>
  <si>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</si>
  <si>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</si>
  <si>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</si>
  <si>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</si>
  <si>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</si>
  <si>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</si>
  <si>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</si>
  <si>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</si>
  <si>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</si>
  <si>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</si>
  <si>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</si>
  <si>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</si>
  <si>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</si>
  <si>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</si>
  <si>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</si>
  <si>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</si>
  <si>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</si>
  <si>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</si>
  <si>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</si>
  <si>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</si>
  <si>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</si>
  <si>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</si>
  <si>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</si>
  <si>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</si>
  <si>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</si>
  <si>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</si>
  <si>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</si>
  <si>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</si>
  <si>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</si>
  <si>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</si>
  <si>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</si>
  <si>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</si>
  <si>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</si>
  <si>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</si>
  <si>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</si>
  <si>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</si>
  <si>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</si>
  <si>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</si>
  <si>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</si>
  <si>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</si>
  <si>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</si>
  <si>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</si>
  <si>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</si>
  <si>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</si>
  <si>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</si>
  <si>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</si>
  <si>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</si>
  <si>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</si>
  <si>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</si>
  <si>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</si>
  <si>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</si>
  <si>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</si>
  <si>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</si>
  <si>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</si>
  <si>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</si>
  <si>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</si>
  <si>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</si>
  <si>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</si>
  <si>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</si>
  <si>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</si>
  <si>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</si>
  <si>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</si>
  <si>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</si>
  <si>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</si>
  <si>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</si>
  <si>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</si>
  <si>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</si>
  <si>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</si>
  <si>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</si>
  <si>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</si>
  <si>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</si>
  <si>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</si>
  <si>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</si>
  <si>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</si>
  <si>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</si>
  <si>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</si>
  <si>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</si>
  <si>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</si>
  <si>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</si>
  <si>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</si>
  <si>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</si>
  <si>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</si>
  <si>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</si>
  <si>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</si>
  <si>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</si>
  <si>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</si>
  <si>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</si>
  <si>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</si>
  <si>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</si>
  <si>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</si>
  <si>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</si>
  <si>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</si>
  <si>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</si>
  <si>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</si>
  <si>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</si>
  <si>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</si>
  <si>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</si>
  <si>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</si>
  <si>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</si>
  <si>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</si>
  <si>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</si>
  <si>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</si>
  <si>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</si>
  <si>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</si>
  <si>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</si>
  <si>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</si>
  <si>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</si>
  <si>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</si>
  <si>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</si>
  <si>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</si>
  <si>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</si>
  <si>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</si>
  <si>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</si>
  <si>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</si>
  <si>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</si>
  <si>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</si>
  <si>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</si>
  <si>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</si>
  <si>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</si>
  <si>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</si>
  <si>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</si>
  <si>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</si>
  <si>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</si>
  <si>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</si>
  <si>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</si>
  <si>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</si>
  <si>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</si>
  <si>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</si>
  <si>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</si>
  <si>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</si>
  <si>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</si>
  <si>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</si>
  <si>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</si>
  <si>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</si>
  <si>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</si>
  <si>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</si>
  <si>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</si>
  <si>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</si>
  <si>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</si>
  <si>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</si>
  <si>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</si>
  <si>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</si>
  <si>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</si>
  <si>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</si>
  <si>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</si>
  <si>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</si>
  <si>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</si>
  <si>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</si>
  <si>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</si>
  <si>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</si>
  <si>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</si>
  <si>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</si>
  <si>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</si>
  <si>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</si>
  <si>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</si>
  <si>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</si>
  <si>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</si>
  <si>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</si>
  <si>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</si>
  <si>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</si>
  <si>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</si>
  <si>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</si>
  <si>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</si>
  <si>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</si>
  <si>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</si>
  <si>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</si>
  <si>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</si>
  <si>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</si>
  <si>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</si>
  <si>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</si>
  <si>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</si>
  <si>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</si>
  <si>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</si>
  <si>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</si>
  <si>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</si>
  <si>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</si>
  <si>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</si>
  <si>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</si>
  <si>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</si>
  <si>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</si>
  <si>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</si>
  <si>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</si>
  <si>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</si>
  <si>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</si>
  <si>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</si>
  <si>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</si>
  <si>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</si>
  <si>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</si>
  <si>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</si>
  <si>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</si>
  <si>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</si>
  <si>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</si>
  <si>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</si>
  <si>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</si>
  <si>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</si>
  <si>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</si>
  <si>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</si>
  <si>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</si>
  <si>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</si>
  <si>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</si>
  <si>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</si>
  <si>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</si>
  <si>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</si>
  <si>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</si>
  <si>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</si>
  <si>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</si>
  <si>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</si>
  <si>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</si>
  <si>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</si>
  <si>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</si>
  <si>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</si>
  <si>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</si>
  <si>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</si>
  <si>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</si>
  <si>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</si>
  <si>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</si>
  <si>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</si>
  <si>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</si>
  <si>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</si>
  <si>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</si>
  <si>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</si>
  <si>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</si>
  <si>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</si>
  <si>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</si>
  <si>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</si>
  <si>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</si>
  <si>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</si>
  <si>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</si>
  <si>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</si>
  <si>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</si>
  <si>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</si>
  <si>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</si>
  <si>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</si>
  <si>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</si>
  <si>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</si>
  <si>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</si>
  <si>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</si>
  <si>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</si>
  <si>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</si>
  <si>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</si>
  <si>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</si>
  <si>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</si>
  <si>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</si>
  <si>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</si>
  <si>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</si>
  <si>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</si>
  <si>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</si>
  <si>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</si>
  <si>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</si>
  <si>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</si>
  <si>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</si>
  <si>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</si>
  <si>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</si>
  <si>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</si>
  <si>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</si>
  <si>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</si>
  <si>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</si>
  <si>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</si>
  <si>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</si>
  <si>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</si>
  <si>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</si>
  <si>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</si>
  <si>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</si>
  <si>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</si>
  <si>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</si>
  <si>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</si>
  <si>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</si>
  <si>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</si>
  <si>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</si>
  <si>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</si>
  <si>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</si>
  <si>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</si>
  <si>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</si>
  <si>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</si>
  <si>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</si>
  <si>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</si>
  <si>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</si>
  <si>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</si>
  <si>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</si>
  <si>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</si>
  <si>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</si>
  <si>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</si>
  <si>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</si>
  <si>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</si>
  <si>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</si>
  <si>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</si>
  <si>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</si>
  <si>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</si>
  <si>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</si>
  <si>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</si>
  <si>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</si>
  <si>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</si>
  <si>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</si>
  <si>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</si>
  <si>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</si>
  <si>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</si>
  <si>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</si>
  <si>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</si>
  <si>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</si>
  <si>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</si>
  <si>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</si>
  <si>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</si>
  <si>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</si>
  <si>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</si>
  <si>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</si>
  <si>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</si>
  <si>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</si>
  <si>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</si>
  <si>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</si>
  <si>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</si>
  <si>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</si>
  <si>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</si>
  <si>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</si>
  <si>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</si>
  <si>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</si>
  <si>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</si>
  <si>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</si>
  <si>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</si>
  <si>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</si>
  <si>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</si>
  <si>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</si>
  <si>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</si>
  <si>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</si>
  <si>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</si>
  <si>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</si>
  <si>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</si>
  <si>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</si>
  <si>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</si>
  <si>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</si>
  <si>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</si>
  <si>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</si>
  <si>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</si>
  <si>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</si>
  <si>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</si>
  <si>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</si>
  <si>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</si>
  <si>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</si>
  <si>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</si>
  <si>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</si>
  <si>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</si>
  <si>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</si>
  <si>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</si>
  <si>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</si>
  <si>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</si>
  <si>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</si>
  <si>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</si>
  <si>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</si>
  <si>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</si>
  <si>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</si>
  <si>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</si>
  <si>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</si>
  <si>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</si>
  <si>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</si>
  <si>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</si>
  <si>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</si>
  <si>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</si>
  <si>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</si>
  <si>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</si>
  <si>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</si>
  <si>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</si>
  <si>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</si>
  <si>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</si>
  <si>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</si>
  <si>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</si>
  <si>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</si>
  <si>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</si>
  <si>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</si>
  <si>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</si>
  <si>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</si>
  <si>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</si>
  <si>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</si>
  <si>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</si>
  <si>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</si>
  <si>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</si>
  <si>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</si>
  <si>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</si>
  <si>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</si>
  <si>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</si>
  <si>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</si>
  <si>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</si>
  <si>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</si>
  <si>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</si>
  <si>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</si>
  <si>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</si>
  <si>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</si>
  <si>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</si>
  <si>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</si>
  <si>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</si>
  <si>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</si>
  <si>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</si>
  <si>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</si>
  <si>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</si>
  <si>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</si>
  <si>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</si>
  <si>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</si>
  <si>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</si>
  <si>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</si>
  <si>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</si>
  <si>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</si>
  <si>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</si>
  <si>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</si>
  <si>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</si>
  <si>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</si>
  <si>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</si>
  <si>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</si>
  <si>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</si>
  <si>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</si>
  <si>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</si>
  <si>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</si>
  <si>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</si>
  <si>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</si>
  <si>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</si>
  <si>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</si>
  <si>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</si>
  <si>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</si>
  <si>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</si>
  <si>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</si>
  <si>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</si>
  <si>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</si>
  <si>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</si>
  <si>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</si>
  <si>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</si>
  <si>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</si>
  <si>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</si>
  <si>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</si>
  <si>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</si>
  <si>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</si>
  <si>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</si>
  <si>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</si>
  <si>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</si>
  <si>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</si>
  <si>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</si>
  <si>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</si>
  <si>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</si>
  <si>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</si>
  <si>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</si>
  <si>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</si>
  <si>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</si>
  <si>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</si>
  <si>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</si>
  <si>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</si>
  <si>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</si>
  <si>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</si>
  <si>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</si>
  <si>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</si>
  <si>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</si>
  <si>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</si>
  <si>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</si>
  <si>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</si>
  <si>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</si>
  <si>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</si>
  <si>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</si>
  <si>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</si>
  <si>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</si>
  <si>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</si>
  <si>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</si>
  <si>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</si>
  <si>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</si>
  <si>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</si>
  <si>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</si>
  <si>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</si>
  <si>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</si>
  <si>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</si>
  <si>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</si>
  <si>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</si>
  <si>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</si>
  <si>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</si>
  <si>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</si>
  <si>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</si>
  <si>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</si>
  <si>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</si>
  <si>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</si>
  <si>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</si>
  <si>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</si>
  <si>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</si>
  <si>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</si>
  <si>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</si>
  <si>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</si>
  <si>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</si>
  <si>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</si>
  <si>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</si>
  <si>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</si>
  <si>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</si>
  <si>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</si>
  <si>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</si>
  <si>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</si>
  <si>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</si>
  <si>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</si>
  <si>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</si>
  <si>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</si>
  <si>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</si>
  <si>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</si>
  <si>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</si>
  <si>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</si>
  <si>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</si>
  <si>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</si>
  <si>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</si>
  <si>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</si>
  <si>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</si>
  <si>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</si>
  <si>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</si>
  <si>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</si>
  <si>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</si>
  <si>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</si>
  <si>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</si>
  <si>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</si>
  <si>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</si>
  <si>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</si>
  <si>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</si>
  <si>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</si>
  <si>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</si>
  <si>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</si>
  <si>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</si>
  <si>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</si>
  <si>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</si>
  <si>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</si>
  <si>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</si>
  <si>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</si>
  <si>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</si>
  <si>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</si>
  <si>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</si>
  <si>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</si>
  <si>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</si>
  <si>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</si>
  <si>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</si>
  <si>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</si>
  <si>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</si>
  <si>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</si>
  <si>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</si>
  <si>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</si>
  <si>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</si>
  <si>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</si>
  <si>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</si>
  <si>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</si>
  <si>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</si>
  <si>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</si>
  <si>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</si>
  <si>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</si>
  <si>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</si>
  <si>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</si>
  <si>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</si>
  <si>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</si>
  <si>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</si>
  <si>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</si>
  <si>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</si>
  <si>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</si>
  <si>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</si>
  <si>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</si>
  <si>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</si>
  <si>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</si>
  <si>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</si>
  <si>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</si>
  <si>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</si>
  <si>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</si>
  <si>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</si>
  <si>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</si>
  <si>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</si>
  <si>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</si>
  <si>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</si>
  <si>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</si>
  <si>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</si>
  <si>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</si>
  <si>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</si>
  <si>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</si>
  <si>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</si>
  <si>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</si>
  <si>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</si>
  <si>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</si>
  <si>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</si>
  <si>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</si>
  <si>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</si>
  <si>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</si>
  <si>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</si>
  <si>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</si>
  <si>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</si>
  <si>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</si>
  <si>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</si>
  <si>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</si>
  <si>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</si>
  <si>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</si>
  <si>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</si>
  <si>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</si>
  <si>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</si>
  <si>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</si>
  <si>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</si>
  <si>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</si>
  <si>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</si>
  <si>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</si>
  <si>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</si>
  <si>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</si>
  <si>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</si>
  <si>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</si>
  <si>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</si>
  <si>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</si>
  <si>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</si>
  <si>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</si>
  <si>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</si>
  <si>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</si>
  <si>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</si>
  <si>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</si>
  <si>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</si>
  <si>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</si>
  <si>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</si>
  <si>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</si>
  <si>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</si>
  <si>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</si>
  <si>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</si>
  <si>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</si>
  <si>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</si>
  <si>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</si>
  <si>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</si>
  <si>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</si>
  <si>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</si>
  <si>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</si>
  <si>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</si>
  <si>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</si>
  <si>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</si>
  <si>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</si>
  <si>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</si>
  <si>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</si>
  <si>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</si>
  <si>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</si>
  <si>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</si>
  <si>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</si>
  <si>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</si>
  <si>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</si>
  <si>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</si>
  <si>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</si>
  <si>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</si>
  <si>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</si>
  <si>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</si>
  <si>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</si>
  <si>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</si>
  <si>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</si>
  <si>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</si>
  <si>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</si>
  <si>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</si>
  <si>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</si>
  <si>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</si>
  <si>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</si>
  <si>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</si>
  <si>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</si>
  <si>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</si>
  <si>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</si>
  <si>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</si>
  <si>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</si>
  <si>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</si>
  <si>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</si>
  <si>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</si>
  <si>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</si>
  <si>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</si>
  <si>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</si>
  <si>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</si>
  <si>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</si>
  <si>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</si>
  <si>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</si>
  <si>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</si>
  <si>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</si>
  <si>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</si>
  <si>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</si>
  <si>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</si>
  <si>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</si>
  <si>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</si>
  <si>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</si>
  <si>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</si>
  <si>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</si>
  <si>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</si>
  <si>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</si>
  <si>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</si>
  <si>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</si>
  <si>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</si>
  <si>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</si>
  <si>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</si>
  <si>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</si>
  <si>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</si>
  <si>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</si>
  <si>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</si>
  <si>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</si>
  <si>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</si>
  <si>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</si>
  <si>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</si>
  <si>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</si>
  <si>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</si>
  <si>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</si>
  <si>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</si>
  <si>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</si>
  <si>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</si>
  <si>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</si>
  <si>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</si>
  <si>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</si>
  <si>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</si>
  <si>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</si>
  <si>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</si>
  <si>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</si>
  <si>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</si>
  <si>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</si>
  <si>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</si>
  <si>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</si>
  <si>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</si>
  <si>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</si>
  <si>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</si>
  <si>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</si>
  <si>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</si>
  <si>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</si>
  <si>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</si>
  <si>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</si>
  <si>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</si>
  <si>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</si>
  <si>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</si>
  <si>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</si>
  <si>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</si>
  <si>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</si>
  <si>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</si>
  <si>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</si>
  <si>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</si>
  <si>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</si>
  <si>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</si>
  <si>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</si>
  <si>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</si>
  <si>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</si>
  <si>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</si>
  <si>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</si>
  <si>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</si>
  <si>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</si>
  <si>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</si>
  <si>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</si>
  <si>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</si>
  <si>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</si>
  <si>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</si>
  <si>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</si>
  <si>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</si>
  <si>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</si>
  <si>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</si>
  <si>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</si>
  <si>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</si>
  <si>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</si>
  <si>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</si>
  <si>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</si>
  <si>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</si>
  <si>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</si>
  <si>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</si>
  <si>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</si>
  <si>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</si>
  <si>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</si>
  <si>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</si>
  <si>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</si>
  <si>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</si>
  <si>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</si>
  <si>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</si>
  <si>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</si>
  <si>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</si>
  <si>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</si>
  <si>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</si>
  <si>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</si>
  <si>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</si>
  <si>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</si>
  <si>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</si>
  <si>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</si>
  <si>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</si>
  <si>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</si>
  <si>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</si>
  <si>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</si>
  <si>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</si>
  <si>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</si>
  <si>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</si>
  <si>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</si>
  <si>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</si>
  <si>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</si>
  <si>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</si>
  <si>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</si>
  <si>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</si>
  <si>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</si>
  <si>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</si>
  <si>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</si>
  <si>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</si>
  <si>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</si>
  <si>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</si>
  <si>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</si>
  <si>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</si>
  <si>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</si>
  <si>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</si>
  <si>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</si>
  <si>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</si>
  <si>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</si>
  <si>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</si>
  <si>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</si>
  <si>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</si>
  <si>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</si>
  <si>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</si>
  <si>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</si>
  <si>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</si>
  <si>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</si>
  <si>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</si>
  <si>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</si>
  <si>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</si>
  <si>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</si>
  <si>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</si>
  <si>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</si>
  <si>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</si>
  <si>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</si>
  <si>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</si>
  <si>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</si>
  <si>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</si>
  <si>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</si>
  <si>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</si>
  <si>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</si>
  <si>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</si>
  <si>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</si>
  <si>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</si>
  <si>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</si>
  <si>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</si>
  <si>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</si>
  <si>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</si>
  <si>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</si>
  <si>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</si>
  <si>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</si>
  <si>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</si>
  <si>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</si>
  <si>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</si>
  <si>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</si>
  <si>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</si>
  <si>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</si>
  <si>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</si>
  <si>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</si>
  <si>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</si>
  <si>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</si>
  <si>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</si>
  <si>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</si>
  <si>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</si>
  <si>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</si>
  <si>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</si>
  <si>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</si>
  <si>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</si>
  <si>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</si>
  <si>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</si>
  <si>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</si>
  <si>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</si>
  <si>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</si>
  <si>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</si>
  <si>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</si>
  <si>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</si>
  <si>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</si>
  <si>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</si>
  <si>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</si>
  <si>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</si>
  <si>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</si>
  <si>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</si>
  <si>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</si>
  <si>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</si>
  <si>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</si>
  <si>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</si>
  <si>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</si>
  <si>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</si>
  <si>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</si>
  <si>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</si>
  <si>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</si>
  <si>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</si>
  <si>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</si>
  <si>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</si>
  <si>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</si>
  <si>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</si>
  <si>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</si>
  <si>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</si>
  <si>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</si>
  <si>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</si>
  <si>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</si>
  <si>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</si>
  <si>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</si>
  <si>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</si>
  <si>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</si>
  <si>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</si>
  <si>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</si>
  <si>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</si>
  <si>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</si>
  <si>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</si>
  <si>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</si>
  <si>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</si>
  <si>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</si>
  <si>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</si>
  <si>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</si>
  <si>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</si>
  <si>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</si>
  <si>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</si>
  <si>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</si>
  <si>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</si>
  <si>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</si>
  <si>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</si>
  <si>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</si>
  <si>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</si>
  <si>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</si>
  <si>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</si>
  <si>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</si>
  <si>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</si>
  <si>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</si>
  <si>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</si>
  <si>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</si>
  <si>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</si>
  <si>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</si>
  <si>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</si>
  <si>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</si>
  <si>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</si>
  <si>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</si>
  <si>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</si>
  <si>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</si>
  <si>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</si>
  <si>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</si>
  <si>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</si>
  <si>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</si>
  <si>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</si>
  <si>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</si>
  <si>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</si>
  <si>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</si>
  <si>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</si>
  <si>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</si>
  <si>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</si>
  <si>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</si>
  <si>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</si>
  <si>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</si>
  <si>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</si>
  <si>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</si>
  <si>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</si>
  <si>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</si>
  <si>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</si>
  <si>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</si>
  <si>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</si>
  <si>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</si>
  <si>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</si>
  <si>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</si>
  <si>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</si>
  <si>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</si>
  <si>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</si>
  <si>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</si>
  <si>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</si>
  <si>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</si>
  <si>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</si>
  <si>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</si>
  <si>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</si>
  <si>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</si>
  <si>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</si>
  <si>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</si>
  <si>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</si>
  <si>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</si>
  <si>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</si>
  <si>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</si>
  <si>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</si>
  <si>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</si>
  <si>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</si>
  <si>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</si>
  <si>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</si>
  <si>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</si>
  <si>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</si>
  <si>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</si>
  <si>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</si>
  <si>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</si>
  <si>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</si>
  <si>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</si>
  <si>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</si>
  <si>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</si>
  <si>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</si>
  <si>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</si>
  <si>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</si>
  <si>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</si>
  <si>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</si>
  <si>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</si>
  <si>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</si>
  <si>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</si>
  <si>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</si>
  <si>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</si>
  <si>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</si>
  <si>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</si>
  <si>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</si>
  <si>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</si>
  <si>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</si>
  <si>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</si>
  <si>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</si>
  <si>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</si>
  <si>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</si>
  <si>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</si>
  <si>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</si>
  <si>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</si>
  <si>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</si>
  <si>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</si>
  <si>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</si>
  <si>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</si>
  <si>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</si>
  <si>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</si>
  <si>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</si>
  <si>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</si>
  <si>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</si>
  <si>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</si>
  <si>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</si>
  <si>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</si>
  <si>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</si>
  <si>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</si>
  <si>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</si>
  <si>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</si>
  <si>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</si>
  <si>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</si>
  <si>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</si>
  <si>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</si>
  <si>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</si>
  <si>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</si>
  <si>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</si>
  <si>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</si>
  <si>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</si>
  <si>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</si>
  <si>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</si>
  <si>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</si>
  <si>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</si>
  <si>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</si>
  <si>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</si>
  <si>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</si>
  <si>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</si>
  <si>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</si>
  <si>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</si>
  <si>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</si>
  <si>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</si>
  <si>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</si>
  <si>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</si>
  <si>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</si>
  <si>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</si>
  <si>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</si>
  <si>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</si>
  <si>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</si>
  <si>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</si>
  <si>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</si>
  <si>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</si>
  <si>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</si>
  <si>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</si>
  <si>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</si>
  <si>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</si>
  <si>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</si>
  <si>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</si>
  <si>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</si>
  <si>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</si>
  <si>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</si>
  <si>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</si>
  <si>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</si>
  <si>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</si>
  <si>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</si>
  <si>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</si>
  <si>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</si>
  <si>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</si>
  <si>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</si>
  <si>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</si>
  <si>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</si>
  <si>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</si>
  <si>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</si>
  <si>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</si>
  <si>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</si>
  <si>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</si>
  <si>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</si>
  <si>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</si>
  <si>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</si>
  <si>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</si>
  <si>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</si>
  <si>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</si>
  <si>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</si>
  <si>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</si>
  <si>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</si>
  <si>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</si>
  <si>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</si>
  <si>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</si>
  <si>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</si>
  <si>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</si>
  <si>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</si>
  <si>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</si>
  <si>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</si>
  <si>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</si>
  <si>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</si>
  <si>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</si>
  <si>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</si>
  <si>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</si>
  <si>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</si>
  <si>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</si>
  <si>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</si>
  <si>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</si>
  <si>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</si>
  <si>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</si>
  <si>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</si>
  <si>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</si>
  <si>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</si>
  <si>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</si>
  <si>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</si>
  <si>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</si>
  <si>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</si>
  <si>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</si>
  <si>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</si>
  <si>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</si>
  <si>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</si>
  <si>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</si>
  <si>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</si>
  <si>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</si>
  <si>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</si>
  <si>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</si>
  <si>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</si>
  <si>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</si>
  <si>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</si>
  <si>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</si>
  <si>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</si>
  <si>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</si>
  <si>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</si>
  <si>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</si>
  <si>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</si>
  <si>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</si>
  <si>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</si>
  <si>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</si>
  <si>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</si>
  <si>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</si>
  <si>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</si>
  <si>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</si>
  <si>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</si>
  <si>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</si>
  <si>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</si>
  <si>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</si>
  <si>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</si>
  <si>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</si>
  <si>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</si>
  <si>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</si>
  <si>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</si>
  <si>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</si>
  <si>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</si>
  <si>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</si>
  <si>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</si>
  <si>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</si>
  <si>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</si>
  <si>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</si>
  <si>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</si>
  <si>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</si>
  <si>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</si>
  <si>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</si>
  <si>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</si>
  <si>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</si>
  <si>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</si>
  <si>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</si>
  <si>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</si>
  <si>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</si>
  <si>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</si>
  <si>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</si>
  <si>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</si>
  <si>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</si>
  <si>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</si>
  <si>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</si>
  <si>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</si>
  <si>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</si>
  <si>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</si>
  <si>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</si>
  <si>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</si>
  <si>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</si>
  <si>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</si>
  <si>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</si>
  <si>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</si>
  <si>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</si>
  <si>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</si>
  <si>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</si>
  <si>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</si>
  <si>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</si>
  <si>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</si>
  <si>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</si>
  <si>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</si>
  <si>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</si>
  <si>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</si>
  <si>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</si>
  <si>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</si>
  <si>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</si>
  <si>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</si>
  <si>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</si>
  <si>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</si>
  <si>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</si>
  <si>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</si>
  <si>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</si>
  <si>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</si>
  <si>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</si>
  <si>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</si>
  <si>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</si>
  <si>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</si>
  <si>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</si>
  <si>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</si>
  <si>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</si>
  <si>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</si>
  <si>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</si>
  <si>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</si>
  <si>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</si>
  <si>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</si>
  <si>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</si>
  <si>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</si>
  <si>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</si>
  <si>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</si>
  <si>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</si>
  <si>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</si>
  <si>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</si>
  <si>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</si>
  <si>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</si>
  <si>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</si>
  <si>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</si>
  <si>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</si>
  <si>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</si>
  <si>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</si>
  <si>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</si>
  <si>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</si>
  <si>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</si>
  <si>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</si>
  <si>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</si>
  <si>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</si>
  <si>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</si>
  <si>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</si>
  <si>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</si>
  <si>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</si>
  <si>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</si>
  <si>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</si>
  <si>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</si>
  <si>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</si>
  <si>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</si>
  <si>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</si>
  <si>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</si>
  <si>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</si>
  <si>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</si>
  <si>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</si>
  <si>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</si>
  <si>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</si>
  <si>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</si>
  <si>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</si>
  <si>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</si>
  <si>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</si>
  <si>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</si>
  <si>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</si>
  <si>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</si>
  <si>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</si>
  <si>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</si>
  <si>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</si>
  <si>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</si>
  <si>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</si>
  <si>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</si>
  <si>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</si>
  <si>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</si>
  <si>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</si>
  <si>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</si>
  <si>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</si>
  <si>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</si>
  <si>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</si>
  <si>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</si>
  <si>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</si>
  <si>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</si>
  <si>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</si>
  <si>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</si>
  <si>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</si>
  <si>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</si>
  <si>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</si>
  <si>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</si>
  <si>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</si>
  <si>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</si>
  <si>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</si>
  <si>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</si>
  <si>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</si>
  <si>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</si>
  <si>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</si>
  <si>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</si>
  <si>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</si>
  <si>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</si>
  <si>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</si>
  <si>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</si>
  <si>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</si>
  <si>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</si>
  <si>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</si>
  <si>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</si>
  <si>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</si>
  <si>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</si>
  <si>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</si>
  <si>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</si>
  <si>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</si>
  <si>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</si>
  <si>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</si>
  <si>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</si>
  <si>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</si>
  <si>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</si>
  <si>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</si>
  <si>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</si>
  <si>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</si>
  <si>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</si>
  <si>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</si>
  <si>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</si>
  <si>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</si>
  <si>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</si>
  <si>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</si>
  <si>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</si>
  <si>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</si>
  <si>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</si>
  <si>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</si>
  <si>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</si>
  <si>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</si>
  <si>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</si>
  <si>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</si>
  <si>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</si>
  <si>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</si>
  <si>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</si>
  <si>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</si>
  <si>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</si>
  <si>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</si>
  <si>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</si>
  <si>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</si>
  <si>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</si>
  <si>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</si>
  <si>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</si>
  <si>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</si>
  <si>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</si>
  <si>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</si>
  <si>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</si>
  <si>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</si>
  <si>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</si>
  <si>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</si>
  <si>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</si>
  <si>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</si>
  <si>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</si>
  <si>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</si>
  <si>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</si>
  <si>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</si>
  <si>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</si>
  <si>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</si>
  <si>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</si>
  <si>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</si>
  <si>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</si>
  <si>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</si>
  <si>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</si>
  <si>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</si>
  <si>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</si>
  <si>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</si>
  <si>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</si>
  <si>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</si>
  <si>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</si>
  <si>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</si>
  <si>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</si>
  <si>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</si>
  <si>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</si>
  <si>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</si>
  <si>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</si>
  <si>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</si>
  <si>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</si>
  <si>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</si>
  <si>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</si>
  <si>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</si>
  <si>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</si>
  <si>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</si>
  <si>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</si>
  <si>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</si>
  <si>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</si>
  <si>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</si>
  <si>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</si>
  <si>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</si>
  <si>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</si>
  <si>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</si>
  <si>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</si>
  <si>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</si>
  <si>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</si>
  <si>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</si>
  <si>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</si>
  <si>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</si>
  <si>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</si>
  <si>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</si>
  <si>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</si>
  <si>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</si>
  <si>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</si>
  <si>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</si>
  <si>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</si>
  <si>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</si>
  <si>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</si>
  <si>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</si>
  <si>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</si>
  <si>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</si>
  <si>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</si>
  <si>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</si>
  <si>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</si>
  <si>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</si>
  <si>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</si>
  <si>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</si>
  <si>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</si>
  <si>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</si>
  <si>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</si>
  <si>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</si>
  <si>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</si>
  <si>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</si>
  <si>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</si>
  <si>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</si>
  <si>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</si>
  <si>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</si>
  <si>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</si>
  <si>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</si>
  <si>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</si>
  <si>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</si>
  <si>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</si>
  <si>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</si>
  <si>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</si>
  <si>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</si>
  <si>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</si>
  <si>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</si>
  <si>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</si>
  <si>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</si>
  <si>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</si>
  <si>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</si>
  <si>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</si>
  <si>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</si>
  <si>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</si>
  <si>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</si>
  <si>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</si>
  <si>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</si>
  <si>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</si>
  <si>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</si>
  <si>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</si>
  <si>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</si>
  <si>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</si>
  <si>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</si>
  <si>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</si>
  <si>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</si>
  <si>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</si>
  <si>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</si>
  <si>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</si>
  <si>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</si>
  <si>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</si>
  <si>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</si>
  <si>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</si>
  <si>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</si>
  <si>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</si>
  <si>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</si>
  <si>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</si>
  <si>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</si>
  <si>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</si>
  <si>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</si>
  <si>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</si>
  <si>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</si>
  <si>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</si>
  <si>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</si>
  <si>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</si>
  <si>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</si>
  <si>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</si>
  <si>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</si>
  <si>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</si>
  <si>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</si>
  <si>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</si>
  <si>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</si>
  <si>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</si>
  <si>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</si>
  <si>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</si>
  <si>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</si>
  <si>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</si>
  <si>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</si>
  <si>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</si>
  <si>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</si>
  <si>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</si>
  <si>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</si>
  <si>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</si>
  <si>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</si>
  <si>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</si>
  <si>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</si>
  <si>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</si>
  <si>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</si>
  <si>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</si>
  <si>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</si>
  <si>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</si>
  <si>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</si>
  <si>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</si>
  <si>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</si>
  <si>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</si>
  <si>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</si>
  <si>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</si>
  <si>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</si>
  <si>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</si>
  <si>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</si>
  <si>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</si>
  <si>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</si>
  <si>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</si>
  <si>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</si>
  <si>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</si>
  <si>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</si>
  <si>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</si>
  <si>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</si>
  <si>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</si>
  <si>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</si>
  <si>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</si>
  <si>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</si>
  <si>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</si>
  <si>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</si>
  <si>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</si>
  <si>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</si>
  <si>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</si>
  <si>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</si>
  <si>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</si>
  <si>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</si>
  <si>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</si>
  <si>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</si>
  <si>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</si>
  <si>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</si>
  <si>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</si>
  <si>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</si>
  <si>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</si>
  <si>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</si>
  <si>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</si>
  <si>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</si>
  <si>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</si>
  <si>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</si>
  <si>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</si>
  <si>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</si>
  <si>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</si>
  <si>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</si>
  <si>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</si>
  <si>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</si>
  <si>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</si>
  <si>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</si>
  <si>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</si>
  <si>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</si>
  <si>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</si>
  <si>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</si>
  <si>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</si>
  <si>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</si>
  <si>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</si>
  <si>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</si>
  <si>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</si>
  <si>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</si>
  <si>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</si>
  <si>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</si>
  <si>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</si>
  <si>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</si>
  <si>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</si>
  <si>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</si>
  <si>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</si>
  <si>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</si>
  <si>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</si>
  <si>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</si>
  <si>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</si>
  <si>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</si>
  <si>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</si>
  <si>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</si>
  <si>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</si>
  <si>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</si>
  <si>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</si>
  <si>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</si>
  <si>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</si>
  <si>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</si>
  <si>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</si>
  <si>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</si>
  <si>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</si>
  <si>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</si>
  <si>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</si>
  <si>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</si>
  <si>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</si>
  <si>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</si>
  <si>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</si>
  <si>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</si>
  <si>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</si>
  <si>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</si>
  <si>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</si>
  <si>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</si>
  <si>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</si>
  <si>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</si>
  <si>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</si>
  <si>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</si>
  <si>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</si>
  <si>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</si>
  <si>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</si>
  <si>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</si>
  <si>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</si>
  <si>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</si>
  <si>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</si>
  <si>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</si>
  <si>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</si>
  <si>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</si>
  <si>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</si>
  <si>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</si>
  <si>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</si>
  <si>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</si>
  <si>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</si>
  <si>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</si>
  <si>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</si>
  <si>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</si>
  <si>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</si>
  <si>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</si>
  <si>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</si>
  <si>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</si>
  <si>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</si>
  <si>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</si>
  <si>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</si>
  <si>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</si>
  <si>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</si>
  <si>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</si>
  <si>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</si>
  <si>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</si>
  <si>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</si>
  <si>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</si>
  <si>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</si>
  <si>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</si>
  <si>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</si>
  <si>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</si>
  <si>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</si>
  <si>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</si>
  <si>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</si>
  <si>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</si>
  <si>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</si>
  <si>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</si>
  <si>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</si>
  <si>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</si>
  <si>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</si>
  <si>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</si>
  <si>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</si>
  <si>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</si>
  <si>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</si>
  <si>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</si>
  <si>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</si>
  <si>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</si>
  <si>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</si>
  <si>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</si>
  <si>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</si>
  <si>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</si>
  <si>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</si>
  <si>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</si>
  <si>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</si>
  <si>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</si>
  <si>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</si>
  <si>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</si>
  <si>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</si>
  <si>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</si>
  <si>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</si>
  <si>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</si>
  <si>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</si>
  <si>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</si>
  <si>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</si>
  <si>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</si>
  <si>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</si>
  <si>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</si>
  <si>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</si>
  <si>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</si>
  <si>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</si>
  <si>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</si>
  <si>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</si>
  <si>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</si>
  <si>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</si>
  <si>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</si>
  <si>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</si>
  <si>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</si>
  <si>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</si>
  <si>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</si>
  <si>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</si>
  <si>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</si>
  <si>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</si>
  <si>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</si>
  <si>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</si>
  <si>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</si>
  <si>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</si>
  <si>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</si>
  <si>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</si>
  <si>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</si>
  <si>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</si>
  <si>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</si>
  <si>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</si>
  <si>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</si>
  <si>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</si>
  <si>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</si>
  <si>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</si>
  <si>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</si>
  <si>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</si>
  <si>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</si>
  <si>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</si>
  <si>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</si>
  <si>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</si>
  <si>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</si>
  <si>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</si>
  <si>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</si>
  <si>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</si>
  <si>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</si>
  <si>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</si>
  <si>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</si>
  <si>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</si>
  <si>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</si>
  <si>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</si>
  <si>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</si>
  <si>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</si>
  <si>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</si>
  <si>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</si>
  <si>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</si>
  <si>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</si>
  <si>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</si>
  <si>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</si>
  <si>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</si>
  <si>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</si>
  <si>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</si>
  <si>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</si>
  <si>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</si>
  <si>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</si>
  <si>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</si>
  <si>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</si>
  <si>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</si>
  <si>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</si>
  <si>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</si>
  <si>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</si>
  <si>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</si>
  <si>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</si>
  <si>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</si>
  <si>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</si>
  <si>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</si>
  <si>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</si>
  <si>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</si>
  <si>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</si>
  <si>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</si>
  <si>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</si>
  <si>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</si>
  <si>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</si>
  <si>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</si>
  <si>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</si>
  <si>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</si>
  <si>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</si>
  <si>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</si>
  <si>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</si>
  <si>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</si>
  <si>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</si>
  <si>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</si>
  <si>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</si>
  <si>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</si>
  <si>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</si>
  <si>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</si>
  <si>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</si>
  <si>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</si>
  <si>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</si>
  <si>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</si>
  <si>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</si>
  <si>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</si>
  <si>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</si>
  <si>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</si>
  <si>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</si>
  <si>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</si>
  <si>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</si>
  <si>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</si>
  <si>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</si>
  <si>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</si>
  <si>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</si>
  <si>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</si>
  <si>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</si>
  <si>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</si>
  <si>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</si>
  <si>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</si>
  <si>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</si>
  <si>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</si>
  <si>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</si>
  <si>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</si>
  <si>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</si>
  <si>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</si>
  <si>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</si>
  <si>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</si>
  <si>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</si>
  <si>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</si>
  <si>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</si>
  <si>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</si>
  <si>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</si>
  <si>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</si>
  <si>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</si>
  <si>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</si>
  <si>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</si>
  <si>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</si>
  <si>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</si>
  <si>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</si>
  <si>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</si>
  <si>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</si>
  <si>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</si>
  <si>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</si>
  <si>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</si>
  <si>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</si>
  <si>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</si>
  <si>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</si>
  <si>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</si>
  <si>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</si>
  <si>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</si>
  <si>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</si>
  <si>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</si>
  <si>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</si>
  <si>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</si>
  <si>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</si>
  <si>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</si>
  <si>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</si>
  <si>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</si>
  <si>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</si>
  <si>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</si>
  <si>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</si>
  <si>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</si>
  <si>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</si>
  <si>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</si>
  <si>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</si>
  <si>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</si>
  <si>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</si>
  <si>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</si>
  <si>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</si>
  <si>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</si>
  <si>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</si>
  <si>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</si>
  <si>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</si>
  <si>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</si>
  <si>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</si>
  <si>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</si>
  <si>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</si>
  <si>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</si>
  <si>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</si>
  <si>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</si>
  <si>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</si>
  <si>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</si>
  <si>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</si>
  <si>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</si>
  <si>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</si>
  <si>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</si>
  <si>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</si>
  <si>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</si>
  <si>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</si>
  <si>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</si>
  <si>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</si>
  <si>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</si>
  <si>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</si>
  <si>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</si>
  <si>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</si>
  <si>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</si>
  <si>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</si>
  <si>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</si>
  <si>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</si>
  <si>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</si>
  <si>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</si>
  <si>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</si>
  <si>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</si>
  <si>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</si>
  <si>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</si>
  <si>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</si>
  <si>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</si>
  <si>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</si>
  <si>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</si>
  <si>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</si>
  <si>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</si>
  <si>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</si>
  <si>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</si>
  <si>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</si>
  <si>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</si>
  <si>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</si>
  <si>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</si>
  <si>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</si>
  <si>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</si>
  <si>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</si>
  <si>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</si>
  <si>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</si>
  <si>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</si>
  <si>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</si>
  <si>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</si>
  <si>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</si>
  <si>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</si>
  <si>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</si>
  <si>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</si>
  <si>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</si>
  <si>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</si>
  <si>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</si>
  <si>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</si>
  <si>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</si>
  <si>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</si>
  <si>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</si>
  <si>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</si>
  <si>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</si>
  <si>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</si>
  <si>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</si>
  <si>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</si>
  <si>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</si>
  <si>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</si>
  <si>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</si>
  <si>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</si>
  <si>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</si>
  <si>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</si>
  <si>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</si>
  <si>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</si>
  <si>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</si>
  <si>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</si>
  <si>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</si>
  <si>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</si>
  <si>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</si>
  <si>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</si>
  <si>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</si>
  <si>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</si>
  <si>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</si>
  <si>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</si>
  <si>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</si>
  <si>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</si>
  <si>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</si>
  <si>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</si>
  <si>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</si>
  <si>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</si>
  <si>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</si>
  <si>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</si>
  <si>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</si>
  <si>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</si>
  <si>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</si>
  <si>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</si>
  <si>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</si>
  <si>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</si>
  <si>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</si>
  <si>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</si>
  <si>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</si>
  <si>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</si>
  <si>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</si>
  <si>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</si>
  <si>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</si>
  <si>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</si>
  <si>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</si>
  <si>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</si>
  <si>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</si>
  <si>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</si>
  <si>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</si>
  <si>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</si>
  <si>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</si>
  <si>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</si>
  <si>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</si>
  <si>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</si>
  <si>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</si>
  <si>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</si>
  <si>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</si>
  <si>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</si>
  <si>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</si>
  <si>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</si>
  <si>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</si>
  <si>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</si>
  <si>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</si>
  <si>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</si>
  <si>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</si>
  <si>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</si>
  <si>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</si>
  <si>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</si>
  <si>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</si>
  <si>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</si>
  <si>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</si>
  <si>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</si>
  <si>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</si>
  <si>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</si>
  <si>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</si>
  <si>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</si>
  <si>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</si>
  <si>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</si>
  <si>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</si>
  <si>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</si>
  <si>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</si>
  <si>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</si>
  <si>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</si>
  <si>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</si>
  <si>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</si>
  <si>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</si>
  <si>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</si>
  <si>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</si>
  <si>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</si>
  <si>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</si>
  <si>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</si>
  <si>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</si>
  <si>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</si>
  <si>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</si>
  <si>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</si>
  <si>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</si>
  <si>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</si>
  <si>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</si>
  <si>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</si>
  <si>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</si>
  <si>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</si>
  <si>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</si>
  <si>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</si>
  <si>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</si>
  <si>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</si>
  <si>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</si>
  <si>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</si>
  <si>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</si>
  <si>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</si>
  <si>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</si>
  <si>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</si>
  <si>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</si>
  <si>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</si>
  <si>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</si>
  <si>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</si>
  <si>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</si>
  <si>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</si>
  <si>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</si>
  <si>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</si>
  <si>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</si>
  <si>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</si>
  <si>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</si>
  <si>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</si>
  <si>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</si>
  <si>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</si>
  <si>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</si>
  <si>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</si>
  <si>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</si>
  <si>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</si>
  <si>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</si>
  <si>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</si>
  <si>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</si>
  <si>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</si>
  <si>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</si>
  <si>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</si>
  <si>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</si>
  <si>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</si>
  <si>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</si>
  <si>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</si>
  <si>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</si>
  <si>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</si>
  <si>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</si>
  <si>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</si>
  <si>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</si>
  <si>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</si>
  <si>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</si>
  <si>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</si>
  <si>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</si>
  <si>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</si>
  <si>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</si>
  <si>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</si>
  <si>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</si>
  <si>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</si>
  <si>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</si>
  <si>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</si>
  <si>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</si>
  <si>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</si>
  <si>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</si>
  <si>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</si>
  <si>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</si>
  <si>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</si>
  <si>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</si>
  <si>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</si>
  <si>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</si>
  <si>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</si>
  <si>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</si>
  <si>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</si>
  <si>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</si>
  <si>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</si>
  <si>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</si>
  <si>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</si>
  <si>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</si>
  <si>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</si>
  <si>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</si>
  <si>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</si>
  <si>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</si>
  <si>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</si>
  <si>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</si>
  <si>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</si>
  <si>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</si>
  <si>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</si>
  <si>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</si>
  <si>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</si>
  <si>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</si>
  <si>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</si>
  <si>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</si>
  <si>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</si>
  <si>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</si>
  <si>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</si>
  <si>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</si>
  <si>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</si>
  <si>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</si>
  <si>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</si>
  <si>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</si>
  <si>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</si>
  <si>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</si>
  <si>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</si>
  <si>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</si>
  <si>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</si>
  <si>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</si>
  <si>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</si>
  <si>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</si>
  <si>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</si>
  <si>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</si>
  <si>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</si>
  <si>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</si>
  <si>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</si>
  <si>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</si>
  <si>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</si>
  <si>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</si>
  <si>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</si>
  <si>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</si>
  <si>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</si>
  <si>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</si>
  <si>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</si>
  <si>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</si>
  <si>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</si>
  <si>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</si>
  <si>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</si>
  <si>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</si>
  <si>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</si>
  <si>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</si>
  <si>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</si>
  <si>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</si>
  <si>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</si>
  <si>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</si>
  <si>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</si>
  <si>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</si>
  <si>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</si>
  <si>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</si>
  <si>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</si>
  <si>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</si>
  <si>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</si>
  <si>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</si>
  <si>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</si>
  <si>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</si>
  <si>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</si>
  <si>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</si>
  <si>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</si>
  <si>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</si>
  <si>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</si>
  <si>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</si>
  <si>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</si>
  <si>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</si>
  <si>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</si>
  <si>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</si>
  <si>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</si>
  <si>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</si>
  <si>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</si>
  <si>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</si>
  <si>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</si>
  <si>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</si>
  <si>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</si>
  <si>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</si>
  <si>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</si>
  <si>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</si>
  <si>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</si>
  <si>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</si>
  <si>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</si>
  <si>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</si>
  <si>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</si>
  <si>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</si>
  <si>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</si>
  <si>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</si>
  <si>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</si>
  <si>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</si>
  <si>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</si>
  <si>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</si>
  <si>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</si>
  <si>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</si>
  <si>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</si>
  <si>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</si>
  <si>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</si>
  <si>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</si>
  <si>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</si>
  <si>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</si>
  <si>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</si>
  <si>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</si>
  <si>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</si>
  <si>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</si>
  <si>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</si>
  <si>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</si>
  <si>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</si>
  <si>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</si>
  <si>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</si>
  <si>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</si>
  <si>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</si>
  <si>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</si>
  <si>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</si>
  <si>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</si>
  <si>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</si>
  <si>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</si>
  <si>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</si>
  <si>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</si>
  <si>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</si>
  <si>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</si>
  <si>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</si>
  <si>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</si>
  <si>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</si>
  <si>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</si>
  <si>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</si>
  <si>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</si>
  <si>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</si>
  <si>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</si>
  <si>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</si>
  <si>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</si>
  <si>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</si>
  <si>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</si>
  <si>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</si>
  <si>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</si>
  <si>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</si>
  <si>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</si>
  <si>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</si>
  <si>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</si>
  <si>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</si>
  <si>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</si>
  <si>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</si>
  <si>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</si>
  <si>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</si>
  <si>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</si>
  <si>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</si>
  <si>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</si>
  <si>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</si>
  <si>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</si>
  <si>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</si>
  <si>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</si>
  <si>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</si>
  <si>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</si>
  <si>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</si>
  <si>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</si>
  <si>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</si>
  <si>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</si>
  <si>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</si>
  <si>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</si>
  <si>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</si>
  <si>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</si>
  <si>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</si>
  <si>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</si>
  <si>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</si>
  <si>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</si>
  <si>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</si>
  <si>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</si>
  <si>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</si>
  <si>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</si>
  <si>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</si>
  <si>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</si>
  <si>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</si>
  <si>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</si>
  <si>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</si>
  <si>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</si>
  <si>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</si>
  <si>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</si>
  <si>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</si>
  <si>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</si>
  <si>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</si>
  <si>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</si>
  <si>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</si>
  <si>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</si>
  <si>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</si>
  <si>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</si>
  <si>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</si>
  <si>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</si>
  <si>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</si>
  <si>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</si>
  <si>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</si>
  <si>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</si>
  <si>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</si>
  <si>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</si>
  <si>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</si>
  <si>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</si>
  <si>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</si>
  <si>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</si>
  <si>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</si>
  <si>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</si>
  <si>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</si>
  <si>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</si>
  <si>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</si>
  <si>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</si>
  <si>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</si>
  <si>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</si>
  <si>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</si>
  <si>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</si>
  <si>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</si>
  <si>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</si>
  <si>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</si>
  <si>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</si>
  <si>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</si>
  <si>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</si>
  <si>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</si>
  <si>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</si>
  <si>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</si>
  <si>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</si>
  <si>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</si>
  <si>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</si>
  <si>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</si>
  <si>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</si>
  <si>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</si>
  <si>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</si>
  <si>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</si>
  <si>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</si>
  <si>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</si>
  <si>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</si>
  <si>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</si>
  <si>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</si>
  <si>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</si>
  <si>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</si>
  <si>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</si>
  <si>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</si>
  <si>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</si>
  <si>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</si>
  <si>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</si>
  <si>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</si>
  <si>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</si>
  <si>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</si>
  <si>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</si>
  <si>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</si>
  <si>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</si>
  <si>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</si>
  <si>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</si>
  <si>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</si>
  <si>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</si>
  <si>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</si>
  <si>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</si>
  <si>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</si>
  <si>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</si>
  <si>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</si>
  <si>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</si>
  <si>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</si>
  <si>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</si>
  <si>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</si>
  <si>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</si>
  <si>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</si>
  <si>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</si>
  <si>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</si>
  <si>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</si>
  <si>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</si>
  <si>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</si>
  <si>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</si>
  <si>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</si>
  <si>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</si>
  <si>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</si>
  <si>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</si>
  <si>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</si>
  <si>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</si>
  <si>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</si>
  <si>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</si>
  <si>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</si>
  <si>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</si>
  <si>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</si>
  <si>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</si>
  <si>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</si>
  <si>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</si>
  <si>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</si>
  <si>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</si>
  <si>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</si>
  <si>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</si>
  <si>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</si>
  <si>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</si>
  <si>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</si>
  <si>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</si>
  <si>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</si>
  <si>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</si>
  <si>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</si>
  <si>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</si>
  <si>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</si>
  <si>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</si>
  <si>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</si>
  <si>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</si>
  <si>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</si>
  <si>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</si>
  <si>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</si>
  <si>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</si>
  <si>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</si>
  <si>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</si>
  <si>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</si>
  <si>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</si>
  <si>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</si>
  <si>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</si>
  <si>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</si>
  <si>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</si>
  <si>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</si>
  <si>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</si>
  <si>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</si>
  <si>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</si>
  <si>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</si>
  <si>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</si>
  <si>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</si>
  <si>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</si>
  <si>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</si>
  <si>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</si>
  <si>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</si>
  <si>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</si>
  <si>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</si>
  <si>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</si>
  <si>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</si>
  <si>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</si>
  <si>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</si>
  <si>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</si>
  <si>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</si>
  <si>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</si>
  <si>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</si>
  <si>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</si>
  <si>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</si>
  <si>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</si>
  <si>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</si>
  <si>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</si>
  <si>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</si>
  <si>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</si>
  <si>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</si>
  <si>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</si>
  <si>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</si>
  <si>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</si>
  <si>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</si>
  <si>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</si>
  <si>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</si>
  <si>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</si>
  <si>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</si>
  <si>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</si>
  <si>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</si>
  <si>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</si>
  <si>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</si>
  <si>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</si>
  <si>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</si>
  <si>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</si>
  <si>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</si>
  <si>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</si>
  <si>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</si>
  <si>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</si>
  <si>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</si>
  <si>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</si>
  <si>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</si>
  <si>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</si>
  <si>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</si>
  <si>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</si>
  <si>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</si>
  <si>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</si>
  <si>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</si>
  <si>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</si>
  <si>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</si>
  <si>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</si>
  <si>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</si>
  <si>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</si>
  <si>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</si>
  <si>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</si>
  <si>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</si>
  <si>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</si>
  <si>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</si>
  <si>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</si>
  <si>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</si>
  <si>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</si>
  <si>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</si>
  <si>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</si>
  <si>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</si>
  <si>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</si>
  <si>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</si>
  <si>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</si>
  <si>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</si>
  <si>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</si>
  <si>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</si>
  <si>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</si>
  <si>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</si>
  <si>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</si>
  <si>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</si>
  <si>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</si>
  <si>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</si>
  <si>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</si>
  <si>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</si>
  <si>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</si>
  <si>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</si>
  <si>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</si>
  <si>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</si>
  <si>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</si>
  <si>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</si>
  <si>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</si>
  <si>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</si>
  <si>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</si>
  <si>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</si>
  <si>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</si>
  <si>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</si>
  <si>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</si>
  <si>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</si>
  <si>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</si>
  <si>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</si>
  <si>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</si>
  <si>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</si>
  <si>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</si>
  <si>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</si>
  <si>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</si>
  <si>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</si>
  <si>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</si>
  <si>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</si>
  <si>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</si>
  <si>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</si>
  <si>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</si>
  <si>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</si>
  <si>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</si>
  <si>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</si>
  <si>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</si>
  <si>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</si>
  <si>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</si>
  <si>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</si>
  <si>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</si>
  <si>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</si>
  <si>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</si>
  <si>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</si>
  <si>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</si>
  <si>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</si>
  <si>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</si>
  <si>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</si>
  <si>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</si>
  <si>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</si>
  <si>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</si>
  <si>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</si>
  <si>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</si>
  <si>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</si>
  <si>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</si>
  <si>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</si>
  <si>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</si>
  <si>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</si>
  <si>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</si>
  <si>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</si>
  <si>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</si>
  <si>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</si>
  <si>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</si>
  <si>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</si>
  <si>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</si>
  <si>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</si>
  <si>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</si>
  <si>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</si>
  <si>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</si>
  <si>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</si>
  <si>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</si>
  <si>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</si>
  <si>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</si>
  <si>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</si>
  <si>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</si>
  <si>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</si>
  <si>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</si>
  <si>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</si>
  <si>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</si>
  <si>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</si>
  <si>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</si>
  <si>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</si>
  <si>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</si>
  <si>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</si>
  <si>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</si>
  <si>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</si>
  <si>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</si>
  <si>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</si>
  <si>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</si>
  <si>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</si>
  <si>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</si>
  <si>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</si>
  <si>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</si>
  <si>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</si>
  <si>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</si>
  <si>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</si>
  <si>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</si>
  <si>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</si>
  <si>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</si>
  <si>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</si>
  <si>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</si>
  <si>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</si>
  <si>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</si>
  <si>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</si>
  <si>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</si>
  <si>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</si>
  <si>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</si>
  <si>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</si>
  <si>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</si>
  <si>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</si>
  <si>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</si>
  <si>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</si>
  <si>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</si>
  <si>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</si>
  <si>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</si>
  <si>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</si>
  <si>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</si>
  <si>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</si>
  <si>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</si>
  <si>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</si>
  <si>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</si>
  <si>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</si>
  <si>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</si>
  <si>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</si>
  <si>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</si>
  <si>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</si>
  <si>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</si>
  <si>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</si>
  <si>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</si>
  <si>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</si>
  <si>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</si>
  <si>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</si>
  <si>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</si>
  <si>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</si>
  <si>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</si>
  <si>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</si>
  <si>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</si>
  <si>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</si>
  <si>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</si>
  <si>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</si>
  <si>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</si>
  <si>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</si>
  <si>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</si>
  <si>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</si>
  <si>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</si>
  <si>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</si>
  <si>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</si>
  <si>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</si>
  <si>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</si>
  <si>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</si>
  <si>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</si>
  <si>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</si>
  <si>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</si>
  <si>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</si>
  <si>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</si>
  <si>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</si>
  <si>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</si>
  <si>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</si>
  <si>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</si>
  <si>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</si>
  <si>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</si>
  <si>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</si>
  <si>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</si>
  <si>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</si>
  <si>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</si>
  <si>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</si>
  <si>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</si>
  <si>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</si>
  <si>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</si>
  <si>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</si>
  <si>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</si>
  <si>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</si>
  <si>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</si>
  <si>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</si>
  <si>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</si>
  <si>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</si>
  <si>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</si>
  <si>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</si>
  <si>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</si>
  <si>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</si>
  <si>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</si>
  <si>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</si>
  <si>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</si>
  <si>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</si>
  <si>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</si>
  <si>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</si>
  <si>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</si>
  <si>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</si>
  <si>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</si>
  <si>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</si>
  <si>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</si>
  <si>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</si>
  <si>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</si>
  <si>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</si>
  <si>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</si>
  <si>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</si>
  <si>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</si>
  <si>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</si>
  <si>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</si>
  <si>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</si>
  <si>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</si>
  <si>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</si>
  <si>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</si>
  <si>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</si>
  <si>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</si>
  <si>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</si>
  <si>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</si>
  <si>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</si>
  <si>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</si>
  <si>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</si>
  <si>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</si>
  <si>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</si>
  <si>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</si>
  <si>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</si>
  <si>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</si>
  <si>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</si>
  <si>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</si>
  <si>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</si>
  <si>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</si>
  <si>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</si>
  <si>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</si>
  <si>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</si>
  <si>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</si>
  <si>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</si>
  <si>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</si>
  <si>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</si>
  <si>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</si>
  <si>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</si>
  <si>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</si>
  <si>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</si>
  <si>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</si>
  <si>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</si>
  <si>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</si>
  <si>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</si>
  <si>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</si>
  <si>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</si>
  <si>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</si>
  <si>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</si>
  <si>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</si>
  <si>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</si>
  <si>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</si>
  <si>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</si>
  <si>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</si>
  <si>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</si>
  <si>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</si>
  <si>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</si>
  <si>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</si>
  <si>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</si>
  <si>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</si>
  <si>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</si>
  <si>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</si>
  <si>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</si>
  <si>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</si>
  <si>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</si>
  <si>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</si>
  <si>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</si>
  <si>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</si>
  <si>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</si>
  <si>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</si>
  <si>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</si>
  <si>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</si>
  <si>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</si>
  <si>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</si>
  <si>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</si>
  <si>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</si>
  <si>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</si>
  <si>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</si>
  <si>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</si>
  <si>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</si>
  <si>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</si>
  <si>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</si>
  <si>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</si>
  <si>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</si>
  <si>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</si>
  <si>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</si>
  <si>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</si>
  <si>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</si>
  <si>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</si>
  <si>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</si>
  <si>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</si>
  <si>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</si>
  <si>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</si>
  <si>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</si>
  <si>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</si>
  <si>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</si>
  <si>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</si>
  <si>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</si>
  <si>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</si>
  <si>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</si>
  <si>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</si>
  <si>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</si>
  <si>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</si>
  <si>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</si>
  <si>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</si>
  <si>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</si>
  <si>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</si>
  <si>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</si>
  <si>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</si>
  <si>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</si>
  <si>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</si>
  <si>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</si>
  <si>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</si>
  <si>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</si>
  <si>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</si>
  <si>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</si>
  <si>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</si>
  <si>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</si>
  <si>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</si>
  <si>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</si>
  <si>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</si>
  <si>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</si>
  <si>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</si>
  <si>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</si>
  <si>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</si>
  <si>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</si>
  <si>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</si>
  <si>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</si>
  <si>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</si>
  <si>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</si>
  <si>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</si>
  <si>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</si>
  <si>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</si>
  <si>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</si>
  <si>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</si>
  <si>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</si>
  <si>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</si>
  <si>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</si>
  <si>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</si>
  <si>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</si>
  <si>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</si>
  <si>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</si>
  <si>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</si>
  <si>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</si>
  <si>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</si>
  <si>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</si>
  <si>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</si>
  <si>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</si>
  <si>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</si>
  <si>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</si>
  <si>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</si>
  <si>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</si>
  <si>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</si>
  <si>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</si>
  <si>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</si>
  <si>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</si>
  <si>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</si>
  <si>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</si>
  <si>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</si>
  <si>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</si>
  <si>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</si>
  <si>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</si>
  <si>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</si>
  <si>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</si>
  <si>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</si>
  <si>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</si>
  <si>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</si>
  <si>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</si>
  <si>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</si>
  <si>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</si>
  <si>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</si>
  <si>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</si>
  <si>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</si>
  <si>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</si>
  <si>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</si>
  <si>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</si>
  <si>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</si>
  <si>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</si>
  <si>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</si>
  <si>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</si>
  <si>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</si>
  <si>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</si>
  <si>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</si>
  <si>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</si>
  <si>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</si>
  <si>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</si>
  <si>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</si>
  <si>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</si>
  <si>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</si>
  <si>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</si>
  <si>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</si>
  <si>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</si>
  <si>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</si>
  <si>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</si>
  <si>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</si>
  <si>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</si>
  <si>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</si>
  <si>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</si>
  <si>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</si>
  <si>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</si>
  <si>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</si>
  <si>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</si>
  <si>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</si>
  <si>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</si>
  <si>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</si>
  <si>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</si>
  <si>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</si>
  <si>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</si>
  <si>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</si>
  <si>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</si>
  <si>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</si>
  <si>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</si>
  <si>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</si>
  <si>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</si>
  <si>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</si>
  <si>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</si>
  <si>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</si>
  <si>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</si>
  <si>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</si>
  <si>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</si>
  <si>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</si>
  <si>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</si>
  <si>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</si>
  <si>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</si>
  <si>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</si>
  <si>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</si>
  <si>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</si>
  <si>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</si>
  <si>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</si>
  <si>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</si>
  <si>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</si>
  <si>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</si>
  <si>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</si>
  <si>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</si>
  <si>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</si>
  <si>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</si>
  <si>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</si>
  <si>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</si>
  <si>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</si>
  <si>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</si>
  <si>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</si>
  <si>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</si>
  <si>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</si>
  <si>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</si>
  <si>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</si>
  <si>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</si>
  <si>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</si>
  <si>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</si>
  <si>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</si>
  <si>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</si>
  <si>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</si>
  <si>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</si>
  <si>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</si>
  <si>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</si>
  <si>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</si>
  <si>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</si>
  <si>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</si>
  <si>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</si>
  <si>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</si>
  <si>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</si>
  <si>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</si>
  <si>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</si>
  <si>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</si>
  <si>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</si>
  <si>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</si>
  <si>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</si>
  <si>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</si>
  <si>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</si>
  <si>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</si>
  <si>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</si>
  <si>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</si>
  <si>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</si>
  <si>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</si>
  <si>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</si>
  <si>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</si>
  <si>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</si>
  <si>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</si>
  <si>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</si>
  <si>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</si>
  <si>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</si>
  <si>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</si>
  <si>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</si>
  <si>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</si>
  <si>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</si>
  <si>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</si>
  <si>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</si>
  <si>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</si>
  <si>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</si>
  <si>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</si>
  <si>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</si>
  <si>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</si>
  <si>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</si>
  <si>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</si>
  <si>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</si>
  <si>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</si>
  <si>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</si>
  <si>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</si>
  <si>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</si>
  <si>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</si>
  <si>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</si>
  <si>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</si>
  <si>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</si>
  <si>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</si>
  <si>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</si>
  <si>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</si>
  <si>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</si>
  <si>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</si>
  <si>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</si>
  <si>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</si>
  <si>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</si>
  <si>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</si>
  <si>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</si>
  <si>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</si>
  <si>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</si>
  <si>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</si>
  <si>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</si>
  <si>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</si>
  <si>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</si>
  <si>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</si>
  <si>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</si>
  <si>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</si>
  <si>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</si>
  <si>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</si>
  <si>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</si>
  <si>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</si>
  <si>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</si>
  <si>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</si>
  <si>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</si>
  <si>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</si>
  <si>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</si>
  <si>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</si>
  <si>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</si>
  <si>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</si>
  <si>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</si>
  <si>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</si>
  <si>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</si>
  <si>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</si>
  <si>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</si>
  <si>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</si>
  <si>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</si>
  <si>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</si>
  <si>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</si>
  <si>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</si>
  <si>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</si>
  <si>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</si>
  <si>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</si>
  <si>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</si>
  <si>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</si>
  <si>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</si>
  <si>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</si>
  <si>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</si>
  <si>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</si>
  <si>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</si>
  <si>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</si>
  <si>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</si>
  <si>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</si>
  <si>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</si>
  <si>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</si>
  <si>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</si>
  <si>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</si>
  <si>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</si>
  <si>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</si>
  <si>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</si>
  <si>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</si>
  <si>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</si>
  <si>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</si>
  <si>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</si>
  <si>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</si>
  <si>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</si>
  <si>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</si>
  <si>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</si>
  <si>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</si>
  <si>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</si>
  <si>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</si>
  <si>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</si>
  <si>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</si>
  <si>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</si>
  <si>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</si>
  <si>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</si>
  <si>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</si>
  <si>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</si>
  <si>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</si>
  <si>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</si>
  <si>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</si>
  <si>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</si>
  <si>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</si>
  <si>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</si>
  <si>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</si>
  <si>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</si>
  <si>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</si>
  <si>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</si>
  <si>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</si>
  <si>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</si>
  <si>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</si>
  <si>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</si>
  <si>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</si>
  <si>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</si>
  <si>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</si>
  <si>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</si>
  <si>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</si>
  <si>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</si>
  <si>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</si>
  <si>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</si>
  <si>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</si>
  <si>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</si>
  <si>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</si>
  <si>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</si>
  <si>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</si>
  <si>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</si>
  <si>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</si>
  <si>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</si>
  <si>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</si>
  <si>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</si>
  <si>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</si>
  <si>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</si>
  <si>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</si>
  <si>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</si>
  <si>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</si>
  <si>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</si>
  <si>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</si>
  <si>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</si>
  <si>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</si>
  <si>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</si>
  <si>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</si>
  <si>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</si>
  <si>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</si>
  <si>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</si>
  <si>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</si>
  <si>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</si>
  <si>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</si>
  <si>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</si>
  <si>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</si>
  <si>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</si>
  <si>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</si>
  <si>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</si>
  <si>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</si>
  <si>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</si>
  <si>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</si>
  <si>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</si>
  <si>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</si>
  <si>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</si>
  <si>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</si>
  <si>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</si>
  <si>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</si>
  <si>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</si>
  <si>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</si>
  <si>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</si>
  <si>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</si>
  <si>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</si>
  <si>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</si>
  <si>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</si>
  <si>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</si>
  <si>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</si>
  <si>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</si>
  <si>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</si>
  <si>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</si>
  <si>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</si>
  <si>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</si>
  <si>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</si>
  <si>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</si>
  <si>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</si>
  <si>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</si>
  <si>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</si>
  <si>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</si>
  <si>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</si>
  <si>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</si>
  <si>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</si>
  <si>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</si>
  <si>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</si>
  <si>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</si>
  <si>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</si>
  <si>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</si>
  <si>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</si>
  <si>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</si>
  <si>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</si>
  <si>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</si>
  <si>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</si>
  <si>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</si>
  <si>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</si>
  <si>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</si>
  <si>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</si>
  <si>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</si>
  <si>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</si>
  <si>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</si>
  <si>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</si>
  <si>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</si>
  <si>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</si>
  <si>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</si>
  <si>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</si>
  <si>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</si>
  <si>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</si>
  <si>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</si>
  <si>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</si>
  <si>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</si>
  <si>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</si>
  <si>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</si>
  <si>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</si>
  <si>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</si>
  <si>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</si>
  <si>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</si>
  <si>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</si>
  <si>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</si>
  <si>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</si>
  <si>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</si>
  <si>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</si>
  <si>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</si>
  <si>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</si>
  <si>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</si>
  <si>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</si>
  <si>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</si>
  <si>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</si>
  <si>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</si>
  <si>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</si>
  <si>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</si>
  <si>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</si>
  <si>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</si>
  <si>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</si>
  <si>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</si>
  <si>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</si>
  <si>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</si>
  <si>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</si>
  <si>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</si>
  <si>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</si>
  <si>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</si>
  <si>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</si>
  <si>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</si>
  <si>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</si>
  <si>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</si>
  <si>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</si>
  <si>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</si>
  <si>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</si>
  <si>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</si>
  <si>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</si>
  <si>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</si>
  <si>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</si>
  <si>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</si>
  <si>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</si>
  <si>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</si>
  <si>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</si>
  <si>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</si>
  <si>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</si>
  <si>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</si>
  <si>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</si>
  <si>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</si>
  <si>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</si>
  <si>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</si>
  <si>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</si>
  <si>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</si>
  <si>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</si>
  <si>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</si>
  <si>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</si>
  <si>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</si>
  <si>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</si>
  <si>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</si>
  <si>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</si>
  <si>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</si>
  <si>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</si>
  <si>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</si>
  <si>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</si>
  <si>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</si>
  <si>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</si>
  <si>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</si>
  <si>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</si>
  <si>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</si>
  <si>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</si>
  <si>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</si>
  <si>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</si>
  <si>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</si>
  <si>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</si>
  <si>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</si>
  <si>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</si>
  <si>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</si>
  <si>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</si>
  <si>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</si>
  <si>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</si>
  <si>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</si>
  <si>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</si>
  <si>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</si>
  <si>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</si>
  <si>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</si>
  <si>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</si>
  <si>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</si>
  <si>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</si>
  <si>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</si>
  <si>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</si>
  <si>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</si>
  <si>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</si>
  <si>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</si>
  <si>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</si>
  <si>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</si>
  <si>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</si>
  <si>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</si>
  <si>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</si>
  <si>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</si>
  <si>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</si>
  <si>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</si>
  <si>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</si>
  <si>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</si>
  <si>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</si>
  <si>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</si>
  <si>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</si>
  <si>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</si>
  <si>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</si>
  <si>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</si>
  <si>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</si>
  <si>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</si>
  <si>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</si>
  <si>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</si>
  <si>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</si>
  <si>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</si>
  <si>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</si>
  <si>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</si>
  <si>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</si>
  <si>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</si>
  <si>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</si>
  <si>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</si>
  <si>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</si>
  <si>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</si>
  <si>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</si>
  <si>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</si>
  <si>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</si>
  <si>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</si>
  <si>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</si>
  <si>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</si>
  <si>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</si>
  <si>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</si>
  <si>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</si>
  <si>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</si>
  <si>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</si>
  <si>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</si>
  <si>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</si>
  <si>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</si>
  <si>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</si>
  <si>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</si>
  <si>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</si>
  <si>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</si>
  <si>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</si>
  <si>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</si>
  <si>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</si>
  <si>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</si>
  <si>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</si>
  <si>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</si>
  <si>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</si>
  <si>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</si>
  <si>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</si>
  <si>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</si>
  <si>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</si>
  <si>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</si>
  <si>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</si>
  <si>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</si>
  <si>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</si>
  <si>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</si>
  <si>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</si>
  <si>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</si>
  <si>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</si>
  <si>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</si>
  <si>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</si>
  <si>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</si>
  <si>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</si>
  <si>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</si>
  <si>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</si>
  <si>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</si>
  <si>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</si>
  <si>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</si>
  <si>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</si>
  <si>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</si>
  <si>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</si>
  <si>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</si>
  <si>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</si>
  <si>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</si>
  <si>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</si>
  <si>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</si>
  <si>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</si>
  <si>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</si>
  <si>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</si>
  <si>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</si>
  <si>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</si>
  <si>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</si>
  <si>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</si>
  <si>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</si>
  <si>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</si>
  <si>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</si>
  <si>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</si>
  <si>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</si>
  <si>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</si>
  <si>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</si>
  <si>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</si>
  <si>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</si>
  <si>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</si>
  <si>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</si>
  <si>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</si>
  <si>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</si>
  <si>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</si>
  <si>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</si>
  <si>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</si>
  <si>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</si>
  <si>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</si>
  <si>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</si>
  <si>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</si>
  <si>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</si>
  <si>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</si>
  <si>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</si>
  <si>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</si>
  <si>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</si>
  <si>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</si>
  <si>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</si>
  <si>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</si>
  <si>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</si>
  <si>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</si>
  <si>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</si>
  <si>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</si>
  <si>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</si>
  <si>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</si>
  <si>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</si>
  <si>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</si>
  <si>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</si>
  <si>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</si>
  <si>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</si>
  <si>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</si>
  <si>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</si>
  <si>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</si>
  <si>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</si>
  <si>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</si>
  <si>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</si>
  <si>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</si>
  <si>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</si>
  <si>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</si>
  <si>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</si>
  <si>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</si>
  <si>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</si>
  <si>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</si>
  <si>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</si>
  <si>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</si>
  <si>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</si>
  <si>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</si>
  <si>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</si>
  <si>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</si>
  <si>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</si>
  <si>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</si>
  <si>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</si>
  <si>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</si>
  <si>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</si>
  <si>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</si>
  <si>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</si>
  <si>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</si>
  <si>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</si>
  <si>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</si>
  <si>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</si>
  <si>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</si>
  <si>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</si>
  <si>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</si>
  <si>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</si>
  <si>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</si>
  <si>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</si>
  <si>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</si>
  <si>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</si>
  <si>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</si>
  <si>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</si>
  <si>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</si>
  <si>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</si>
  <si>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</si>
  <si>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</si>
  <si>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</si>
  <si>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</si>
  <si>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</si>
  <si>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</si>
  <si>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</si>
  <si>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</si>
  <si>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</si>
  <si>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</si>
  <si>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</si>
  <si>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</si>
  <si>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</si>
  <si>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</si>
  <si>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</si>
  <si>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</si>
  <si>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</si>
  <si>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</si>
  <si>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</si>
  <si>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</si>
  <si>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</si>
  <si>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</si>
  <si>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</si>
  <si>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</si>
  <si>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</si>
  <si>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</si>
  <si>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</si>
  <si>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</si>
  <si>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</si>
  <si>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</si>
  <si>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</si>
  <si>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</si>
  <si>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</si>
  <si>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</si>
  <si>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</si>
  <si>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</si>
  <si>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</si>
  <si>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</si>
  <si>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</si>
  <si>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</si>
  <si>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</si>
  <si>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</si>
  <si>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</si>
  <si>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</si>
  <si>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</si>
  <si>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</si>
  <si>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</si>
  <si>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</si>
  <si>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</si>
  <si>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</si>
  <si>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</si>
  <si>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</si>
  <si>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</si>
  <si>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</si>
  <si>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</si>
  <si>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</si>
  <si>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</si>
  <si>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</si>
  <si>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</si>
  <si>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</si>
  <si>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</si>
  <si>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</si>
  <si>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</si>
  <si>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</si>
  <si>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</si>
  <si>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</si>
  <si>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</si>
  <si>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</si>
  <si>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</si>
  <si>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</si>
  <si>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</si>
  <si>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</si>
  <si>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</si>
  <si>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</si>
  <si>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</si>
  <si>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</si>
  <si>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</si>
  <si>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</si>
  <si>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</si>
  <si>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</si>
  <si>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</si>
  <si>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</si>
  <si>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</si>
  <si>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</si>
  <si>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</si>
  <si>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</si>
  <si>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</si>
  <si>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</si>
  <si>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</si>
  <si>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</si>
  <si>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</si>
  <si>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</si>
  <si>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</si>
  <si>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</si>
  <si>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</si>
  <si>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</si>
  <si>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</si>
  <si>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</si>
  <si>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</si>
  <si>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</si>
  <si>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</si>
  <si>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</si>
  <si>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</si>
  <si>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</si>
  <si>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</si>
  <si>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</si>
  <si>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</si>
  <si>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</si>
  <si>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</si>
  <si>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</si>
  <si>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</si>
  <si>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</si>
  <si>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</si>
  <si>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</si>
  <si>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</si>
  <si>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</si>
  <si>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</si>
  <si>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</si>
  <si>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</si>
  <si>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</si>
  <si>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</si>
  <si>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</si>
  <si>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PCM-20251029-00002212</t>
  </si>
  <si>
    <t>EM teamat site TS</t>
  </si>
  <si>
    <t>PCM-20251029-00002485</t>
  </si>
  <si>
    <t>EM team need 30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</si>
  <si>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</si>
  <si>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</si>
  <si>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</si>
  <si>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</si>
  <si>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</si>
  <si>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</si>
  <si>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</si>
  <si>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</si>
  <si>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</si>
  <si>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</si>
  <si>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</si>
  <si>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</si>
  <si>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</si>
  <si>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</si>
  <si>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</si>
  <si>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</si>
  <si>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</si>
  <si>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</si>
  <si>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</si>
  <si>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</si>
  <si>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</si>
  <si>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</si>
  <si>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</si>
  <si>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</si>
  <si>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</si>
  <si>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</si>
  <si>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</si>
  <si>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</si>
  <si>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</si>
  <si>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</si>
  <si>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</si>
  <si>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</si>
  <si>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</si>
  <si>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</si>
  <si>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</si>
  <si>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</si>
  <si>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</si>
  <si>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</si>
  <si>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</si>
  <si>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</si>
  <si>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</si>
  <si>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</si>
  <si>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</si>
  <si>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</si>
  <si>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</si>
  <si>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</si>
  <si>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</si>
  <si>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</si>
  <si>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</si>
  <si>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</si>
  <si>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</si>
  <si>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</si>
  <si>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</si>
  <si>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</si>
  <si>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</si>
  <si>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</si>
  <si>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</si>
  <si>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</si>
  <si>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</si>
  <si>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</si>
  <si>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</si>
  <si>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</si>
  <si>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</si>
  <si>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</si>
  <si>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</si>
  <si>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</si>
  <si>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</si>
  <si>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</si>
  <si>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</si>
  <si>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</si>
  <si>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</si>
  <si>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</si>
  <si>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</si>
  <si>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</si>
  <si>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</si>
  <si>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</si>
  <si>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</si>
  <si>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</si>
  <si>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</si>
  <si>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</si>
  <si>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</si>
  <si>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</si>
  <si>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</si>
  <si>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</si>
  <si>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PCM-20251029-00002215</t>
  </si>
  <si>
    <t>ETA 10 min</t>
  </si>
  <si>
    <t xml:space="preserve"> PCM-20250215-00000830 </t>
  </si>
  <si>
    <t>LTE site still down and  site located in aramco area access issue need special permission</t>
  </si>
  <si>
    <t>PCM-20251029-00002213</t>
  </si>
  <si>
    <t>jed0241</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</si>
  <si>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</si>
  <si>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</si>
  <si>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</si>
  <si>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</si>
  <si>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</si>
  <si>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</si>
  <si>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</si>
  <si>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</si>
  <si>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t>
  </si>
  <si>
    <t xml:space="preserve">TT-20251029-01947, witing for separate TT </t>
  </si>
  <si>
    <t>Team facing access issue as site located near Jable Rehma and no access by car</t>
  </si>
  <si>
    <t xml:space="preserve">team need 20 minutes </t>
  </si>
  <si>
    <t>PCM-20251029-00002428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</si>
</sst>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
      <sz val="11"/>
      <color theme="1"/>
      <name val="Aptos"/>
      <family val="2"/>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35" fillId="0" borderId="0" xfId="0" applyFont="1"/>
    <xf numFmtId="22" fontId="36" fillId="0" borderId="0" xfId="0" applyNumberFormat="1"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9" totalsRowShown="0" headerRowDxfId="174" dataDxfId="173" headerRowBorderDxfId="171" tableBorderDxfId="172" totalsRowBorderDxfId="170">
  <autoFilter ref="A1:L1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5" totalsRowShown="0" headerRowDxfId="157" dataDxfId="156" headerRowBorderDxfId="154" tableBorderDxfId="155" totalsRowBorderDxfId="153">
  <autoFilter ref="A1:CJ18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8" totalsRowShown="0" headerRowDxfId="64" dataDxfId="63" headerRowBorderDxfId="61" tableBorderDxfId="62">
  <autoFilter ref="A1:L109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7" totalsRowShown="0" headerRowDxfId="48" dataDxfId="47" headerRowBorderDxfId="45" tableBorderDxfId="46" totalsRowBorderDxfId="44">
  <autoFilter ref="A1:L16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7" totalsRowShown="0" headerRowDxfId="31" dataDxfId="30" headerRowBorderDxfId="28" tableBorderDxfId="29">
  <autoFilter ref="A1:L42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9" totalsRowShown="0" headerRowDxfId="15" dataDxfId="14" headerRowBorderDxfId="12" tableBorderDxfId="13">
  <autoFilter ref="A1:L6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9"/>
  <sheetViews>
    <sheetView tabSelected="1" workbookViewId="0">
      <selection activeCell="F13" sqref="F13"/>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70.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296.8456653935209</v>
      </c>
      <c r="H2" s="78">
        <v>45662.943402777775</v>
      </c>
      <c r="I2" s="61" t="str">
        <f>IFERROR(VLOOKUP(D2,DB!A:F,6,0),"")</f>
        <v>Generator-SG</v>
      </c>
      <c r="J2" s="61" t="str">
        <f>IFERROR(VLOOKUP(D2,DB!A:G,7,0),"")</f>
        <v>Dead</v>
      </c>
      <c r="K2" s="69" t="s">
        <v>39022</v>
      </c>
      <c r="L2" s="67" t="str">
        <f>IFERROR(VLOOKUP(D2,DB!A:I,9,0),"")</f>
        <v>Latis</v>
      </c>
    </row>
    <row r="3" spans="1:15" ht="15" customHeight="1">
      <c r="A3" s="170" t="s">
        <v>39023</v>
      </c>
      <c r="B3" s="134" t="str">
        <f>IFERROR(VLOOKUP(D3,DB!A:K,11,0),"")</f>
        <v>R1</v>
      </c>
      <c r="C3" s="134">
        <v>1</v>
      </c>
      <c r="D3" s="134" t="s">
        <v>12294</v>
      </c>
      <c r="E3" s="135" t="s">
        <v>39021</v>
      </c>
      <c r="F3" s="136">
        <v>45959.567361111112</v>
      </c>
      <c r="G3" s="137">
        <f ca="1">IFERROR(NOW()-F3,"")</f>
        <v>0.22673020833462942</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12522</v>
      </c>
      <c r="E4" s="135" t="s">
        <v>39021</v>
      </c>
      <c r="F4" s="136">
        <v>45959.726145833331</v>
      </c>
      <c r="G4" s="137">
        <f ca="1">IFERROR(NOW()-F4,"")</f>
        <v>6.7945486116514076E-2</v>
      </c>
      <c r="H4" s="136">
        <v>45959.726145833331</v>
      </c>
      <c r="I4" s="134" t="str">
        <f>IFERROR(VLOOKUP(D4,DB!A:F,6,0),"")</f>
        <v>Generator-SG</v>
      </c>
      <c r="J4" s="134" t="str">
        <f>IFERROR(VLOOKUP(D4,DB!A:G,7,0),"")</f>
        <v>Vandalized</v>
      </c>
      <c r="K4" s="138" t="s">
        <v>39026</v>
      </c>
      <c r="L4" s="139" t="str">
        <f>IFERROR(VLOOKUP(D4,DB!A:I,9,0),"")</f>
        <v>Latis</v>
      </c>
    </row>
    <row r="5" spans="1:15" ht="15" customHeight="1">
      <c r="A5" s="133" t="s">
        <v>39027</v>
      </c>
      <c r="B5" s="134" t="str">
        <f>IFERROR(VLOOKUP(D5,DB!A:K,11,0),"")</f>
        <v>R1</v>
      </c>
      <c r="C5" s="134">
        <v>1</v>
      </c>
      <c r="D5" s="134" t="s">
        <v>12466</v>
      </c>
      <c r="E5" s="135" t="s">
        <v>39021</v>
      </c>
      <c r="F5" s="136">
        <v>45959.7812037037</v>
      </c>
      <c r="G5" s="137">
        <f ca="1">IFERROR(NOW()-F5,"")</f>
        <v>1.2887615746876691E-2</v>
      </c>
      <c r="H5" s="172">
        <v>45959.7812037037</v>
      </c>
      <c r="I5" s="134" t="str">
        <f>IFERROR(VLOOKUP(D5,DB!A:F,6,0),"")</f>
        <v>SCECO</v>
      </c>
      <c r="J5" s="134" t="str">
        <f>IFERROR(VLOOKUP(D5,DB!A:G,7,0),"")</f>
        <v>Dead</v>
      </c>
      <c r="K5" s="138" t="s">
        <v>39028</v>
      </c>
      <c r="L5" s="139" t="str">
        <f>IFERROR(VLOOKUP(D5,DB!A:I,9,0),"")</f>
        <v>Latis</v>
      </c>
    </row>
    <row r="6" spans="1:15" ht="15" customHeight="1">
      <c r="A6" s="133"/>
      <c r="B6" s="134" t="str">
        <f>IFERROR(VLOOKUP(D6,DB!A:K,11,0),"")</f>
        <v/>
      </c>
      <c r="C6" s="134"/>
      <c r="D6" s="134"/>
      <c r="E6" s="135"/>
      <c r="F6" s="136"/>
      <c r="G6" s="137">
        <f ca="1">IFERROR(NOW()-F6,"")</f>
        <v>45959.794091319447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45959.794091319447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45959.794091319447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45959.794091319447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45959.794091319447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45959.794091319447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45959.794091319447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45959.794091319447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45959.794091319447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45959.794091319447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45959.794091319447</v>
      </c>
      <c r="H16" s="136"/>
      <c r="I16" s="134" t="str">
        <f>IFERROR(VLOOKUP(D16,DB!A:F,6,0),"")</f>
        <v/>
      </c>
      <c r="J16" s="134" t="str">
        <f>IFERROR(VLOOKUP(D16,DB!A:G,7,0),"")</f>
        <v/>
      </c>
      <c r="K16" s="138"/>
      <c r="L16" s="139" t="str">
        <f>IFERROR(VLOOKUP(D16,DB!A:I,9,0),"")</f>
        <v/>
      </c>
    </row>
    <row r="17" spans="1:12" ht="15" customHeight="1">
      <c r="A17" s="145"/>
      <c r="B17" s="146" t="str">
        <f>IFERROR(VLOOKUP(D17,DB!A:K,11,0),"")</f>
        <v/>
      </c>
      <c r="C17" s="146"/>
      <c r="D17" s="146"/>
      <c r="E17" s="147"/>
      <c r="F17" s="148"/>
      <c r="G17" s="149">
        <f ca="1">IFERROR(NOW()-F17,"")</f>
        <v>45959.794091319447</v>
      </c>
      <c r="H17" s="148"/>
      <c r="I17" s="146" t="str">
        <f>IFERROR(VLOOKUP(D17,DB!A:F,6,0),"")</f>
        <v/>
      </c>
      <c r="J17" s="146" t="str">
        <f>IFERROR(VLOOKUP(D17,DB!A:G,7,0),"")</f>
        <v/>
      </c>
      <c r="K17" s="150"/>
      <c r="L17" s="151" t="str">
        <f>IFERROR(VLOOKUP(D17,DB!A:I,9,0),"")</f>
        <v/>
      </c>
    </row>
    <row r="18" spans="1:12" ht="15" customHeight="1">
      <c r="A18" s="133"/>
      <c r="B18" s="134" t="str">
        <f>IFERROR(VLOOKUP(D18,DB!A:K,11,0),"")</f>
        <v/>
      </c>
      <c r="C18" s="134"/>
      <c r="D18" s="134"/>
      <c r="E18" s="135"/>
      <c r="F18" s="136"/>
      <c r="G18" s="137">
        <f ca="1">IFERROR(NOW()-F18,"")</f>
        <v>45959.794091203701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45959.794091203701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45959.794091203701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45959.794091203701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45959.794091203701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45959.794091203701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45959.794091203701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80"/>
      <c r="E25" s="135"/>
      <c r="F25" s="136"/>
      <c r="G25" s="137">
        <f ca="1">IFERROR(NOW()-F25,"")</f>
        <v>45959.794091203701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45959.794091203701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45959.794091203701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45959.794091203701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45959.794091203701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45959.794091203701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45959.794091203701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45959.794091203701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45959.794091203701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45959.794091203701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45959.794091203701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45959.794091203701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45959.794091203701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45959.794091203701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45959.794091203701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45959.794091203701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45959.794091203701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45959.794091203701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45959.794091203701</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45959.794091203701</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45959.794091203701</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45959.794091203701</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45959.794091203701</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45959.794091203701</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45959.794091203701</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45959.794091203701</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45959.794091203701</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45959.794091203701</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45959.794091203701</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45959.794091203701</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45959.794091203701</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45959.794091203701</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45959.794091203701</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45959.794091203701</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45959.794091203701</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45959.794091203701</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45959.794091203701</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45959.794091203701</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45959.794091203701</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45959.794091203701</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45959.794091203701</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45959.794091203701</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45959.794091203701</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45959.794091203701</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45959.794091203701</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45959.794091203701</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45959.794091203701</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45959.794091203701</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45959.794091203701</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45959.794091203701</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45959.794091203701</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45959.794091203701</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45959.794091203701</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45959.794091203701</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45959.794091203701</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45959.794091203701</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45959.794091203701</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45959.794091203701</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45959.794091203701</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45959.794091203701</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45959.794091203701</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45959.794091203701</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45959.794091203701</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45959.794091203701</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45959.794091203701</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45959.794091203701</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45959.794091203701</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45959.794091203701</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45959.794091203701</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45959.794091203701</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45959.794091203701</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45959.794091203701</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45959.794091203701</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45959.794091203701</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45959.794091203701</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45959.794091203701</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45959.794091203701</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45959.794091203701</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45959.794091203701</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45959.794091203701</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45959.794091203701</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45959.794091203701</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45959.794091203701</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45959.794091203701</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45959.794091203701</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45959.794091203701</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45959.794091203701</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45959.794091203701</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45959.794091203701</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45959.794091203701</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45959.794091203701</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45959.794091203701</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45959.794091203701</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45959.794091203701</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45959.794091203701</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45959.794091203701</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45959.794091203701</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45959.794091203701</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45959.794091203701</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45959.794091203701</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45959.794091203701</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45959.794091203701</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45959.794091203701</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45959.794091203701</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45959.794091203701</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45959.794091203701</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45959.794091203701</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45959.794091203701</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45959.794091203701</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45959.794091203701</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45959.794091203701</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45959.794091203701</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45959.794091203701</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45959.794091203701</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45959.794091203701</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45959.794091203701</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45959.794091203701</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45959.794091203701</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45959.794091203701</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45959.794091203701</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45959.794091203701</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45959.794091203701</v>
      </c>
      <c r="H146" s="136"/>
      <c r="I146" s="134" t="str">
        <f>IFERROR(VLOOKUP(D146,DB!A:F,6,0),"")</f>
        <v/>
      </c>
      <c r="J146" s="134" t="str">
        <f>IFERROR(VLOOKUP(D146,DB!A:G,7,0),"")</f>
        <v/>
      </c>
      <c r="K146" s="138"/>
      <c r="L146" s="139" t="str">
        <f>IFERROR(VLOOKUP(D146,DB!A:I,9,0),"")</f>
        <v/>
      </c>
    </row>
    <row r="147" spans="1:12" ht="15" customHeight="1">
      <c r="A147" s="133"/>
      <c r="B147" s="134" t="str">
        <f>IFERROR(VLOOKUP(D147,DB!A:K,11,0),"")</f>
        <v/>
      </c>
      <c r="C147" s="134"/>
      <c r="D147" s="134"/>
      <c r="E147" s="135"/>
      <c r="F147" s="136"/>
      <c r="G147" s="137">
        <f ca="1">IFERROR(NOW()-F147,"")</f>
        <v>45959.794091203701</v>
      </c>
      <c r="H147" s="136"/>
      <c r="I147" s="134" t="str">
        <f>IFERROR(VLOOKUP(D147,DB!A:F,6,0),"")</f>
        <v/>
      </c>
      <c r="J147" s="134" t="str">
        <f>IFERROR(VLOOKUP(D147,DB!A:G,7,0),"")</f>
        <v/>
      </c>
      <c r="K147" s="138"/>
      <c r="L147" s="139" t="str">
        <f>IFERROR(VLOOKUP(D147,DB!A:I,9,0),"")</f>
        <v/>
      </c>
    </row>
    <row r="148" spans="1:12" ht="15" customHeight="1">
      <c r="A148" s="133"/>
      <c r="B148" s="134" t="str">
        <f>IFERROR(VLOOKUP(D148,DB!A:K,11,0),"")</f>
        <v/>
      </c>
      <c r="C148" s="134"/>
      <c r="D148" s="134"/>
      <c r="E148" s="135"/>
      <c r="F148" s="136"/>
      <c r="G148" s="137">
        <f ca="1">IFERROR(NOW()-F148,"")</f>
        <v>45959.794091203701</v>
      </c>
      <c r="H148" s="136"/>
      <c r="I148" s="134" t="str">
        <f>IFERROR(VLOOKUP(D148,DB!A:F,6,0),"")</f>
        <v/>
      </c>
      <c r="J148" s="134" t="str">
        <f>IFERROR(VLOOKUP(D148,DB!A:G,7,0),"")</f>
        <v/>
      </c>
      <c r="K148" s="138"/>
      <c r="L148" s="139" t="str">
        <f>IFERROR(VLOOKUP(D148,DB!A:I,9,0),"")</f>
        <v/>
      </c>
    </row>
    <row r="149" spans="1:12" ht="15" customHeight="1">
      <c r="A149" s="145"/>
      <c r="B149" s="146" t="str">
        <f>IFERROR(VLOOKUP(D149,DB!A:K,11,0),"")</f>
        <v/>
      </c>
      <c r="C149" s="146"/>
      <c r="D149" s="146"/>
      <c r="E149" s="147"/>
      <c r="F149" s="148"/>
      <c r="G149" s="149">
        <f ca="1">IFERROR(NOW()-F149,"")</f>
        <v>45959.794091203701</v>
      </c>
      <c r="H149" s="148"/>
      <c r="I149" s="146" t="str">
        <f>IFERROR(VLOOKUP(D149,DB!A:F,6,0),"")</f>
        <v/>
      </c>
      <c r="J149" s="146" t="str">
        <f>IFERROR(VLOOKUP(D149,DB!A:G,7,0),"")</f>
        <v/>
      </c>
      <c r="K149" s="150"/>
      <c r="L149" s="151" t="str">
        <f>IFERROR(VLOOKUP(D149,DB!A:I,9,0),"")</f>
        <v/>
      </c>
    </row>
  </sheetData>
  <customSheetViews>
    <customSheetView guid="{F6042A99-DD27-4453-835D-0834D95730CC}" filter="1" showAutoFilter="1">
      <pageMargins left="0" right="0" top="0" bottom="0" header="0" footer="0"/>
      <autoFilter ref="B1:M1" xr:uid="{2DB997F2-425F-42BD-906F-844C38AC98B0}"/>
    </customSheetView>
  </customSheetViews>
  <dataValidations count="2">
    <dataValidation allowBlank="1" showInputMessage="1" showErrorMessage="1" sqref="E1" xr:uid="{5DBA255D-CDD9-49FB-AD3C-AF70AB4EE696}"/>
    <dataValidation type="list" allowBlank="1" showInputMessage="1" showErrorMessage="1" sqref="E2:E1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5"/>
  <sheetViews>
    <sheetView workbookViewId="0">
      <selection activeCell="J5" sqref="J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39029</v>
      </c>
      <c r="N1" s="90" t="s">
        <v>39030</v>
      </c>
      <c r="O1" s="90" t="s">
        <v>39031</v>
      </c>
      <c r="P1" s="90" t="s">
        <v>39032</v>
      </c>
      <c r="Q1" s="90" t="s">
        <v>39033</v>
      </c>
      <c r="R1" s="90" t="s">
        <v>39034</v>
      </c>
      <c r="S1" s="90" t="s">
        <v>39035</v>
      </c>
      <c r="T1" s="90" t="s">
        <v>39036</v>
      </c>
      <c r="U1" s="90" t="s">
        <v>39037</v>
      </c>
      <c r="V1" s="90" t="s">
        <v>39038</v>
      </c>
      <c r="W1" s="90" t="s">
        <v>39039</v>
      </c>
      <c r="X1" s="90" t="s">
        <v>39040</v>
      </c>
      <c r="Y1" s="90" t="s">
        <v>39041</v>
      </c>
      <c r="Z1" s="90" t="s">
        <v>39042</v>
      </c>
      <c r="AA1" s="90" t="s">
        <v>39043</v>
      </c>
      <c r="AB1" s="90" t="s">
        <v>39044</v>
      </c>
      <c r="AC1" s="90" t="s">
        <v>39045</v>
      </c>
      <c r="AD1" s="90" t="s">
        <v>39046</v>
      </c>
      <c r="AE1" s="90" t="s">
        <v>39047</v>
      </c>
      <c r="AF1" s="90" t="s">
        <v>39048</v>
      </c>
      <c r="AG1" s="90" t="s">
        <v>39049</v>
      </c>
      <c r="AH1" s="90" t="s">
        <v>39050</v>
      </c>
      <c r="AI1" s="90" t="s">
        <v>39051</v>
      </c>
      <c r="AJ1" s="90" t="s">
        <v>39052</v>
      </c>
      <c r="AK1" s="90" t="s">
        <v>39053</v>
      </c>
      <c r="AL1" s="90" t="s">
        <v>39054</v>
      </c>
      <c r="AM1" s="90" t="s">
        <v>39055</v>
      </c>
      <c r="AN1" s="90" t="s">
        <v>39056</v>
      </c>
      <c r="AO1" s="90" t="s">
        <v>39057</v>
      </c>
      <c r="AP1" s="90" t="s">
        <v>39058</v>
      </c>
      <c r="AQ1" s="90" t="s">
        <v>39059</v>
      </c>
      <c r="AR1" s="90" t="s">
        <v>39060</v>
      </c>
      <c r="AS1" s="90" t="s">
        <v>39061</v>
      </c>
      <c r="AT1" s="90" t="s">
        <v>39062</v>
      </c>
      <c r="AU1" s="90" t="s">
        <v>39063</v>
      </c>
      <c r="AV1" s="90" t="s">
        <v>39064</v>
      </c>
      <c r="AW1" s="90" t="s">
        <v>39065</v>
      </c>
      <c r="AX1" s="90" t="s">
        <v>39066</v>
      </c>
      <c r="AY1" s="90" t="s">
        <v>39067</v>
      </c>
      <c r="AZ1" s="90" t="s">
        <v>39068</v>
      </c>
      <c r="BA1" s="90" t="s">
        <v>39069</v>
      </c>
      <c r="BB1" s="90" t="s">
        <v>39070</v>
      </c>
      <c r="BC1" s="90" t="s">
        <v>39071</v>
      </c>
      <c r="BD1" s="90" t="s">
        <v>39072</v>
      </c>
      <c r="BE1" s="90" t="s">
        <v>39073</v>
      </c>
      <c r="BF1" s="90" t="s">
        <v>39074</v>
      </c>
      <c r="BG1" s="90" t="s">
        <v>39075</v>
      </c>
      <c r="BH1" s="90" t="s">
        <v>39076</v>
      </c>
      <c r="BI1" s="90" t="s">
        <v>39077</v>
      </c>
      <c r="BJ1" s="90" t="s">
        <v>39078</v>
      </c>
      <c r="BK1" s="90" t="s">
        <v>39079</v>
      </c>
      <c r="BL1" s="90" t="s">
        <v>39080</v>
      </c>
      <c r="BM1" s="90" t="s">
        <v>39081</v>
      </c>
      <c r="BN1" s="90" t="s">
        <v>39082</v>
      </c>
      <c r="BO1" s="90" t="s">
        <v>39083</v>
      </c>
      <c r="BP1" s="90" t="s">
        <v>39084</v>
      </c>
      <c r="BQ1" s="90" t="s">
        <v>39085</v>
      </c>
      <c r="BR1" s="90" t="s">
        <v>39086</v>
      </c>
      <c r="BS1" s="90" t="s">
        <v>39087</v>
      </c>
      <c r="BT1" s="90" t="s">
        <v>39088</v>
      </c>
      <c r="BU1" s="90" t="s">
        <v>39089</v>
      </c>
      <c r="BV1" s="90" t="s">
        <v>39090</v>
      </c>
      <c r="BW1" s="90" t="s">
        <v>39091</v>
      </c>
      <c r="BX1" s="90" t="s">
        <v>39092</v>
      </c>
      <c r="BY1" s="90" t="s">
        <v>39093</v>
      </c>
      <c r="BZ1" s="90" t="s">
        <v>39094</v>
      </c>
      <c r="CA1" s="90" t="s">
        <v>39095</v>
      </c>
      <c r="CB1" s="90" t="s">
        <v>39096</v>
      </c>
      <c r="CC1" s="90" t="s">
        <v>39097</v>
      </c>
      <c r="CD1" s="90" t="s">
        <v>39098</v>
      </c>
      <c r="CE1" s="90" t="s">
        <v>39099</v>
      </c>
      <c r="CF1" s="90" t="s">
        <v>39100</v>
      </c>
      <c r="CG1" s="90" t="s">
        <v>39101</v>
      </c>
      <c r="CH1" s="90" t="s">
        <v>39102</v>
      </c>
      <c r="CI1" s="90" t="s">
        <v>39103</v>
      </c>
      <c r="CJ1" s="90" t="s">
        <v>39104</v>
      </c>
    </row>
    <row r="2" spans="1:88" s="70" customFormat="1" ht="31.5" customHeight="1">
      <c r="A2" s="63" t="s">
        <v>39105</v>
      </c>
      <c r="B2" s="63" t="s">
        <v>27</v>
      </c>
      <c r="C2" s="63">
        <v>1</v>
      </c>
      <c r="D2" s="63" t="s">
        <v>19542</v>
      </c>
      <c r="E2" s="87" t="s">
        <v>39106</v>
      </c>
      <c r="F2" s="76">
        <v>45322.056979166664</v>
      </c>
      <c r="G2" s="77" t="s">
        <v>39107</v>
      </c>
      <c r="H2" s="89">
        <v>45322.050729166665</v>
      </c>
      <c r="I2" s="63" t="s">
        <v>88</v>
      </c>
      <c r="J2" s="63" t="s">
        <v>65</v>
      </c>
      <c r="K2" s="88" t="s">
        <v>39108</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39109</v>
      </c>
      <c r="B3" s="63" t="str">
        <f>IFERROR(VLOOKUP(D3,DB!A:K,11,0),"")</f>
        <v>R2</v>
      </c>
      <c r="C3" s="63">
        <v>1</v>
      </c>
      <c r="D3" s="63" t="s">
        <v>25643</v>
      </c>
      <c r="E3" s="87" t="s">
        <v>39021</v>
      </c>
      <c r="F3" s="76">
        <v>45824.999837962961</v>
      </c>
      <c r="G3" s="77">
        <f ca="1">IFERROR(NOW()-F3,"-")</f>
        <v>134.79425335648557</v>
      </c>
      <c r="H3" s="76">
        <v>45824.993587962963</v>
      </c>
      <c r="I3" s="63" t="str">
        <f>IFERROR(VLOOKUP(D3,DB!A:F,6,0),"")</f>
        <v>Generator-SG</v>
      </c>
      <c r="J3" s="63" t="str">
        <f>IFERROR(VLOOKUP(D3,DB!A:G,7,0),"")</f>
        <v>Good</v>
      </c>
      <c r="K3" s="88" t="s">
        <v>39110</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39111</v>
      </c>
      <c r="B4" s="18" t="str">
        <f>IFERROR(VLOOKUP(D4,DB!A:K,11,0),"")</f>
        <v>R2</v>
      </c>
      <c r="C4" s="18">
        <v>1</v>
      </c>
      <c r="D4" s="18" t="s">
        <v>27532</v>
      </c>
      <c r="E4" s="114" t="s">
        <v>39106</v>
      </c>
      <c r="F4" s="115">
        <v>45958.742083333331</v>
      </c>
      <c r="G4" s="116">
        <f ca="1">IFERROR(NOW()-F4,"-")</f>
        <v>1.0520078703702893</v>
      </c>
      <c r="H4" s="115">
        <v>45958.649699074071</v>
      </c>
      <c r="I4" s="18" t="str">
        <f>IFERROR(VLOOKUP(D4,DB!A:F,6,0),"")</f>
        <v>Generator-SG</v>
      </c>
      <c r="J4" s="18" t="str">
        <f>IFERROR(VLOOKUP(D4,DB!A:G,7,0),"")</f>
        <v>Dead</v>
      </c>
      <c r="K4" s="19" t="s">
        <v>39112</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39113</v>
      </c>
      <c r="B5" s="18" t="str">
        <f>IFERROR(VLOOKUP(D5,DB!A:K,11,0),"")</f>
        <v>R2</v>
      </c>
      <c r="C5" s="18">
        <v>1</v>
      </c>
      <c r="D5" s="18" t="s">
        <v>23570</v>
      </c>
      <c r="E5" s="114" t="s">
        <v>39021</v>
      </c>
      <c r="F5" s="115">
        <v>45959.733391203707</v>
      </c>
      <c r="G5" s="116">
        <f ca="1">IFERROR(NOW()-F5,"-")</f>
        <v>6.0699999994540121E-2</v>
      </c>
      <c r="H5" s="115">
        <v>45959.728530092594</v>
      </c>
      <c r="I5" s="18" t="str">
        <f>IFERROR(VLOOKUP(D5,DB!A:F,6,0),"")</f>
        <v>SCECO</v>
      </c>
      <c r="J5" s="18" t="str">
        <f>IFERROR(VLOOKUP(D5,DB!A:G,7,0),"")</f>
        <v>Vandalized+No BB Design</v>
      </c>
      <c r="K5" s="19" t="s">
        <v>39114</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45959.794091203701</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45959.794091203701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45959.794091203701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45959.794091203701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63"/>
      <c r="E10" s="114"/>
      <c r="F10" s="115"/>
      <c r="G10" s="116">
        <f ca="1">IFERROR(NOW()-F10,"-")</f>
        <v>45959.794091203701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R2</v>
      </c>
      <c r="C11" s="18"/>
      <c r="D11" s="18" t="s">
        <v>24696</v>
      </c>
      <c r="E11" s="114"/>
      <c r="F11" s="115"/>
      <c r="G11" s="116">
        <f ca="1">IFERROR(NOW()-F11,"-")</f>
        <v>45959.794091203701</v>
      </c>
      <c r="H11" s="115"/>
      <c r="I11" s="18" t="str">
        <f>IFERROR(VLOOKUP(D11,DB!A:F,6,0),"")</f>
        <v>SCECO</v>
      </c>
      <c r="J11" s="18" t="str">
        <f>IFERROR(VLOOKUP(D11,DB!A:G,7,0),"")</f>
        <v>Vandalized</v>
      </c>
      <c r="K11" s="19"/>
      <c r="L11" s="18" t="str">
        <f>IFERROR(VLOOKUP(D11,DB!A:I,9,0),"")</f>
        <v>Latis</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45959.794091203701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45959.794091203701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45959.794091203701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45959.794091203701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45959.794091203701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45959.794091203701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45959.794091203701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45959.794091203701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45959.794091203701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45959.794091203701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45959.794091203701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45959.794091203701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45959.794091203701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45959.794091203701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45959.794091203701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45959.794091203701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45959.794091203701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45959.794091203701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45959.794091203701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45959.794091203701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45959.794091203701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45959.794091203701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45959.794091203701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45959.794091203701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45959.794091203701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45959.794091203701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45959.794091203701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45959.794091203701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45959.794091203701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61"/>
      <c r="B41" s="162" t="str">
        <f>IFERROR(VLOOKUP(D41,DB!A:K,11,0),"")</f>
        <v/>
      </c>
      <c r="C41" s="162"/>
      <c r="D41" s="162"/>
      <c r="E41" s="163"/>
      <c r="F41" s="164"/>
      <c r="G41" s="165">
        <f ca="1">IFERROR(NOW()-F41,"-")</f>
        <v>45959.794091203701</v>
      </c>
      <c r="H41" s="164"/>
      <c r="I41" s="162" t="str">
        <f>IFERROR(VLOOKUP(D41,DB!A:F,6,0),"")</f>
        <v/>
      </c>
      <c r="J41" s="162" t="str">
        <f>IFERROR(VLOOKUP(D41,DB!A:G,7,0),"")</f>
        <v/>
      </c>
      <c r="K41" s="166"/>
      <c r="L41" s="162" t="str">
        <f>IFERROR(VLOOKUP(D41,DB!A:I,9,0),"")</f>
        <v/>
      </c>
      <c r="M41" s="162"/>
      <c r="N41" s="162"/>
      <c r="O41" s="162"/>
      <c r="P41" s="162"/>
      <c r="Q41" s="162"/>
      <c r="R41" s="162"/>
      <c r="S41" s="162"/>
      <c r="T41" s="162"/>
      <c r="U41" s="162"/>
      <c r="V41" s="162"/>
      <c r="W41" s="162"/>
      <c r="X41" s="162"/>
      <c r="Y41" s="162"/>
      <c r="Z41" s="162"/>
      <c r="AA41" s="162"/>
      <c r="AB41" s="162"/>
      <c r="AC41" s="162"/>
      <c r="AD41" s="162"/>
      <c r="AE41" s="162"/>
      <c r="AF41" s="162"/>
      <c r="AG41" s="162"/>
      <c r="AH41" s="162"/>
      <c r="AI41" s="162"/>
      <c r="AJ41" s="162"/>
      <c r="AK41" s="162"/>
      <c r="AL41" s="162"/>
      <c r="AM41" s="162"/>
      <c r="AN41" s="162"/>
      <c r="AO41" s="162"/>
      <c r="AP41" s="162"/>
      <c r="AQ41" s="162"/>
      <c r="AR41" s="162"/>
      <c r="AS41" s="162"/>
      <c r="AT41" s="162"/>
      <c r="AU41" s="162"/>
      <c r="AV41" s="162"/>
      <c r="AW41" s="162"/>
      <c r="AX41" s="162"/>
      <c r="AY41" s="162"/>
      <c r="AZ41" s="162"/>
      <c r="BA41" s="162"/>
      <c r="BB41" s="162"/>
      <c r="BC41" s="162"/>
      <c r="BD41" s="162"/>
      <c r="BE41" s="162"/>
      <c r="BF41" s="162"/>
      <c r="BG41" s="162"/>
      <c r="BH41" s="162"/>
      <c r="BI41" s="162"/>
      <c r="BJ41" s="162"/>
      <c r="BK41" s="162"/>
      <c r="BL41" s="162"/>
      <c r="BM41" s="162"/>
      <c r="BN41" s="162"/>
      <c r="BO41" s="162"/>
      <c r="BP41" s="162"/>
      <c r="BQ41" s="162"/>
      <c r="BR41" s="162"/>
      <c r="BS41" s="162"/>
      <c r="BT41" s="162"/>
      <c r="BU41" s="162"/>
      <c r="BV41" s="162"/>
      <c r="BW41" s="162"/>
      <c r="BX41" s="162"/>
      <c r="BY41" s="162"/>
      <c r="BZ41" s="162"/>
      <c r="CA41" s="162"/>
      <c r="CB41" s="162"/>
      <c r="CC41" s="162"/>
      <c r="CD41" s="162"/>
      <c r="CE41" s="162"/>
      <c r="CF41" s="162"/>
      <c r="CG41" s="162"/>
      <c r="CH41" s="162"/>
      <c r="CI41" s="162"/>
      <c r="CJ41" s="167"/>
    </row>
    <row r="42" spans="1:88" ht="31.5" customHeight="1">
      <c r="A42" s="113"/>
      <c r="B42" s="18" t="str">
        <f>IFERROR(VLOOKUP(D42,DB!A:K,11,0),"")</f>
        <v/>
      </c>
      <c r="C42" s="18"/>
      <c r="D42" s="18"/>
      <c r="E42" s="114"/>
      <c r="F42" s="115"/>
      <c r="G42" s="116">
        <f ca="1">IFERROR(NOW()-F42,"-")</f>
        <v>45959.794091203701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45959.794091203701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45959.794091203701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45959.794091203701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45959.794091203701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45959.794091203701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45959.794091203701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45959.794091203701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45959.794091203701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45959.794091203701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45959.794091203701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45959.794091203701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45959.794091203701</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45959.794091203701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45959.794091203701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45959.794091203701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45959.794091203701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45959.794091203701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45959.794091203701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45959.794091203701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45959.794091203701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45959.794091203701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45959.794091203701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45959.794091203701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45959.794091203701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45959.794091203701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45959.794091203701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45959.794091203701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45959.794091203701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45959.794091203701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45959.794091203701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45959.794091203701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45959.794091203701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45959.794091203701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45959.794091203701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45959.794091203701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45959.794091203701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45959.794091203701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45959.794091203701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45959.794091203701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45959.794091203701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45959.794091203701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45959.794091203701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45959.794091203701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45959.794091203701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45959.794091203701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45959.794091203701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45959.794091203701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45959.794091203701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45959.794091203701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45959.794091203701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45959.794091203701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45959.794091203701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45959.794091203701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45959.794091203701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45959.794091203701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45959.794091203701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45959.794091203701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45959.794091203701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45959.794091203701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45959.794091203701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45959.794091203701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45959.794091203701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45959.794091203701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45959.794091203701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45959.794091203701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45959.794091203701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45959.794091203701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45959.794091203701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45959.794091203701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45959.794091203701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45959.794091203701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45959.794091203701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45959.794091203701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45959.794091203701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45959.794091203701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45959.794091203701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45959.794091203701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45959.794091203701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45959.794091203701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45959.794091203701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45959.794091203701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45959.794091203701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45959.794091203701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45959.794091203701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45959.794091203701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45959.794091203701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45959.794091203701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45959.794091203701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45959.794091203701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45959.794091203701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45959.794091203701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45959.794091203701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45959.794091203701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45959.794091203701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45959.794091203701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45959.794091203701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45959.794091203701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45959.794091203701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45959.794091203701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45959.794091203701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45959.794091203701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45959.794091203701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45959.794091203701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45959.794091203701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45959.794091203701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45959.794091203701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45959.794091203701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45959.794091203701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45959.794091203701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45959.794091203701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45959.794091203701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45959.794091203701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45959.794091203701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45959.794091203701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45959.794091203701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45959.794091203701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45959.794091203701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45959.794091203701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45959.794091203701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45959.794091203701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45959.794091203701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45959.794091203701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45959.794091203701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45959.794091203701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45959.794091203701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45959.794091203701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45959.794091203701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45959.794091203701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45959.794091203701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45959.794091203701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45959.794091203701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45959.794091203701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45959.794091203701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45959.794091203701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45959.794091203701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45959.794091203701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45959.794091203701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45959.794091203701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45959.794091203701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45959.794091203701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45959.794091203701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45959.794091203701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61"/>
      <c r="B185" s="162" t="str">
        <f>IFERROR(VLOOKUP(D185,DB!A:K,11,0),"")</f>
        <v/>
      </c>
      <c r="C185" s="162"/>
      <c r="D185" s="162"/>
      <c r="E185" s="163"/>
      <c r="F185" s="164"/>
      <c r="G185" s="165">
        <f ca="1">IFERROR(NOW()-F185,"-")</f>
        <v>45959.794091203701</v>
      </c>
      <c r="H185" s="164"/>
      <c r="I185" s="162" t="str">
        <f>IFERROR(VLOOKUP(D185,DB!A:F,6,0),"")</f>
        <v/>
      </c>
      <c r="J185" s="162" t="str">
        <f>IFERROR(VLOOKUP(D185,DB!A:G,7,0),"")</f>
        <v/>
      </c>
      <c r="K185" s="166"/>
      <c r="L185" s="162" t="str">
        <f>IFERROR(VLOOKUP(D185,DB!A:I,9,0),"")</f>
        <v/>
      </c>
      <c r="M185" s="162"/>
      <c r="N185" s="162"/>
      <c r="O185" s="162"/>
      <c r="P185" s="162"/>
      <c r="Q185" s="162"/>
      <c r="R185" s="162"/>
      <c r="S185" s="162"/>
      <c r="T185" s="162"/>
      <c r="U185" s="162"/>
      <c r="V185" s="162"/>
      <c r="W185" s="162"/>
      <c r="X185" s="162"/>
      <c r="Y185" s="162"/>
      <c r="Z185" s="162"/>
      <c r="AA185" s="162"/>
      <c r="AB185" s="162"/>
      <c r="AC185" s="162"/>
      <c r="AD185" s="162"/>
      <c r="AE185" s="162"/>
      <c r="AF185" s="162"/>
      <c r="AG185" s="162"/>
      <c r="AH185" s="162"/>
      <c r="AI185" s="162"/>
      <c r="AJ185" s="162"/>
      <c r="AK185" s="162"/>
      <c r="AL185" s="162"/>
      <c r="AM185" s="162"/>
      <c r="AN185" s="162"/>
      <c r="AO185" s="162"/>
      <c r="AP185" s="162"/>
      <c r="AQ185" s="162"/>
      <c r="AR185" s="162"/>
      <c r="AS185" s="162"/>
      <c r="AT185" s="162"/>
      <c r="AU185" s="162"/>
      <c r="AV185" s="162"/>
      <c r="AW185" s="162"/>
      <c r="AX185" s="162"/>
      <c r="AY185" s="162"/>
      <c r="AZ185" s="162"/>
      <c r="BA185" s="162"/>
      <c r="BB185" s="162"/>
      <c r="BC185" s="162"/>
      <c r="BD185" s="162"/>
      <c r="BE185" s="162"/>
      <c r="BF185" s="162"/>
      <c r="BG185" s="162"/>
      <c r="BH185" s="162"/>
      <c r="BI185" s="162"/>
      <c r="BJ185" s="162"/>
      <c r="BK185" s="162"/>
      <c r="BL185" s="162"/>
      <c r="BM185" s="162"/>
      <c r="BN185" s="162"/>
      <c r="BO185" s="162"/>
      <c r="BP185" s="162"/>
      <c r="BQ185" s="162"/>
      <c r="BR185" s="162"/>
      <c r="BS185" s="162"/>
      <c r="BT185" s="162"/>
      <c r="BU185" s="162"/>
      <c r="BV185" s="162"/>
      <c r="BW185" s="162"/>
      <c r="BX185" s="162"/>
      <c r="BY185" s="162"/>
      <c r="BZ185" s="162"/>
      <c r="CA185" s="162"/>
      <c r="CB185" s="162"/>
      <c r="CC185" s="162"/>
      <c r="CD185" s="162"/>
      <c r="CE185" s="162"/>
      <c r="CF185" s="162"/>
      <c r="CG185" s="162"/>
      <c r="CH185" s="162"/>
      <c r="CI185" s="162"/>
      <c r="CJ185" s="167"/>
    </row>
  </sheetData>
  <dataValidations count="2">
    <dataValidation allowBlank="1" showInputMessage="1" showErrorMessage="1" sqref="E1" xr:uid="{4D935161-CDD3-4592-B877-3FB59C99E142}"/>
    <dataValidation type="list" allowBlank="1" showInputMessage="1" showErrorMessage="1" sqref="E3:E18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9" ca="1" si="0">IFERROR(NOW()-F2,"-")</f>
        <v>45959.794091319447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45959.794091319447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45959.794091319447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45959.794091319447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45959.794091319447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45959.794091319447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45959.794091319447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45959.794091319447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45959.794091319447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45959.794091319447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45959.794091319447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45959.794091319447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45959.794091319447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45959.794091319447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45959.794091319447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45959.794091319447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45959.794091319447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45959.794091319447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45959.794091319447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45959.794091319447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45959.794091319447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45959.794091319447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45959.794091319447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45959.794091319447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45959.794091319447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45959.794091319447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45959.794091319447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45959.794091319447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45959.794091319447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45959.794091319447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45959.794091319447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45959.794091319447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45959.794091319447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45959.794091319447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45959.794091319447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45959.794091319447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45959.794091319447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45959.794091319447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45959.794091319447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45959.794091319447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45959.794091319447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45959.794091319447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45959.794091319447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45959.794091319447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45959.794091319447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45959.794091319447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45959.794091319447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45959.794091319447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45959.794091319447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45959.794091319447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45959.794091319447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45959.794091319447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45959.794091319447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45959.794091319447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45959.794091319447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45959.794091319447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45959.794091319447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45959.794091319447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ref="G60:G123" ca="1" si="1">IFERROR(NOW()-F60,"-")</f>
        <v>45959.794091319447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45959.794091319447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45959.794091319447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45959.794091319447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45959.794091319447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45959.794091319447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45959.794091319447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45959.794091319447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45959.794091319447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45959.794091319447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45959.794091319447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45959.794091319447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45959.794091319447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45959.794091319447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45959.794091319447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45959.794091319447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45959.794091319447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45959.794091319447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45959.794091319447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45959.794091319447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45959.794091319447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45959.794091319447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45959.794091319447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45959.794091319447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45959.794091319447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45959.794091319447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45959.794091319447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45959.794091319447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45959.794091319447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45959.794091319447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45959.794091319447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45959.794091319447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45959.794091319447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45959.794091319447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45959.794091319447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45959.794091319447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45959.794091319447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45959.794091319447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45959.794091319447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45959.794091319447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45959.794091319447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45959.794091319447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45959.794091319447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45959.794091319447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45959.794091319447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45959.794091319447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45959.794091319447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45959.794091319447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45959.794091319447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45959.794091319447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45959.794091319447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45959.794091319447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45959.794091319447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45959.794091319447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45959.794091319447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45959.794091319447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45959.794091319447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45959.794091319447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45959.794091319447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45959.794091319447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45959.794091319447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45959.794091319447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45959.794091319447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45959.794091319447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ref="G124:G187" ca="1" si="2">IFERROR(NOW()-F124,"-")</f>
        <v>45959.794091319447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45959.794091319447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45959.794091319447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45959.794091319447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45959.794091319447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45959.794091319447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45959.794091319447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45959.794091319447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45959.794091319447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45959.794091319447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45959.794091319447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45959.794091319447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45959.794091319447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45959.794091319447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45959.794091319447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45959.794091319447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45959.794091319447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45959.794091319447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45959.794091319447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45959.794091319447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45959.794091319447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45959.794091319447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45959.794091319447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45959.794091319447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45959.794091319447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45959.794091319447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45959.794091319447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45959.794091319447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45959.794091319447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45959.794091319447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45959.794091319447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45959.794091319447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45959.794091319447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45959.794091319447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45959.794091319447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45959.794091319447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45959.794091319447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45959.794091319447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45959.794091319447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45959.794091319447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45959.794091319447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45959.794091319447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45959.794091319447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45959.794091319447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45959.794091319447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45959.794091319447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45959.794091319447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45959.794091319447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45959.794091319447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45959.794091319447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45959.794091319447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45959.794091319447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45959.794091319447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45959.794091319447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45959.794091319447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45959.794091319447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45959.794091319447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45959.794091319447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45959.794091319447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45959.794091319447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45959.794091319447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45959.794091319447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45959.794091319447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45959.794091319447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ref="G188:G251" ca="1" si="3">IFERROR(NOW()-F188,"-")</f>
        <v>45959.794091319447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45959.794091319447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45959.794091319447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45959.794091319447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45959.794091319447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45959.794091319447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45959.794091319447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45959.794091319447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45959.794091319447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45959.794091319447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45959.794091319447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45959.794091319447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45959.794091319447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45959.794091319447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45959.794091319447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45959.794091319447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45959.794091319447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45959.794091319447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45959.794091319447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45959.794091319447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45959.794091319447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45959.794091319447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45959.794091319447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45959.794091319447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45959.794091319447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45959.794091319447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45959.794091319447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45959.794091319447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45959.794091319447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45959.794091319447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45959.794091319447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45959.794091319447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45959.794091319447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45959.794091319447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45959.794091319447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45959.794091319447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45959.794091319447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45959.794091319447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45959.794091319447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45959.794091319447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45959.794091319447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45959.794091319447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45959.794091319447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45959.794091319447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45959.794091319447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45959.794091319447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45959.794091319447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45959.794091319447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45959.794091319447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45959.794091319447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45959.794091319447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45959.794091319447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45959.794091319447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45959.794091319447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45959.794091319447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45959.794091319447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45959.794091319447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45959.794091319447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45959.794091319447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45959.794091319447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45959.794091319447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45959.794091319447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45959.794091319447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45959.794091319447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ref="G252:G315" ca="1" si="4">IFERROR(NOW()-F252,"-")</f>
        <v>45959.794091319447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45959.794091319447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45959.794091319447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45959.794091319447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45959.794091319447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45959.794091319447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45959.794091319447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45959.794091319447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45959.794091319447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45959.794091319447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45959.794091319447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45959.794091319447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45959.794091319447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45959.794091319447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45959.794091319447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45959.794091319447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45959.794091319447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45959.794091319447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45959.794091319447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45959.794091319447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45959.794091319447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45959.794091319447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45959.794091319447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45959.794091319447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45959.794091319447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45959.794091319447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45959.794091319447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45959.794091319447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45959.794091319447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45959.794091319447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45959.794091319447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45959.794091319447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45959.794091319447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45959.794091319447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45959.794091319447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45959.794091319447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45959.794091319447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45959.794091319447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45959.794091319447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45959.794091319447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45959.794091319447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45959.794091319447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45959.794091319447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45959.794091319447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45959.794091319447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45959.794091319447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45959.794091319447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45959.794091319447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45959.794091319447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45959.794091319447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45959.794091319447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45959.794091319447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45959.794091319447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45959.794091319447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45959.794091319447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45959.794091319447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45959.794091319447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45959.794091319447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45959.794091319447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45959.794091319447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45959.794091319447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45959.794091319447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45959.794091319447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45959.794091319447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ref="G316:G379" ca="1" si="5">IFERROR(NOW()-F316,"-")</f>
        <v>45959.794091319447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45959.794091319447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45959.794091319447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45959.794091319447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45959.794091319447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45959.794091319447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45959.794091319447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45959.794091319447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45959.794091319447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45959.794091319447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45959.794091319447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45959.794091319447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45959.794091319447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45959.794091319447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45959.794091319447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45959.794091319447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45959.794091319447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45959.794091319447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45959.794091319447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45959.794091319447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45959.794091319447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45959.794091319447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45959.794091319447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45959.794091319447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45959.794091319447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45959.794091319447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45959.794091319447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45959.794091319447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45959.794091319447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45959.794091319447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45959.794091319447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45959.794091319447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45959.794091319447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45959.794091319447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45959.794091319447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45959.794091319447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45959.794091319447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45959.794091319447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45959.794091319447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45959.794091319447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45959.794091319447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45959.794091319447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45959.794091319447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45959.794091319447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45959.794091319447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45959.794091319447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45959.794091319447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45959.794091319447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45959.794091319447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45959.794091319447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45959.794091319447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45959.794091319447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45959.794091319447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45959.794091319447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45959.794091319447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45959.794091319447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45959.794091319447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45959.794091319447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45959.794091319447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45959.794091319447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45959.794091319447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45959.794091319447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45959.794091319447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45959.794091319447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ref="G380:G443" ca="1" si="6">IFERROR(NOW()-F380,"-")</f>
        <v>45959.794091319447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45959.794091319447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45959.794091319447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45959.794091319447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45959.794091319447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45959.794091319447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45959.794091319447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45959.794091319447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45959.794091319447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45959.794091319447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45959.794091319447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45959.794091319447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45959.794091319447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45959.794091319447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45959.794091319447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45959.794091319447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45959.794091319447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45959.794091319447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45959.794091319447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45959.794091319447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45959.794091319447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45959.794091319447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45959.794091319447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45959.794091319447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45959.794091319447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45959.794091319447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45959.794091319447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45959.794091319447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45959.794091319447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45959.794091319447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45959.794091319447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45959.794091319447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45959.794091319447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45959.794091319447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45959.794091319447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45959.794091319447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45959.794091319447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45959.794091319447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45959.794091319447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45959.794091319447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45959.794091319447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45959.794091319447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45959.794091319447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45959.794091319447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45959.794091319447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45959.794091319447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45959.794091319447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45959.794091319447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45959.794091319447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45959.794091319447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45959.794091319447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45959.794091319447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45959.794091319447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45959.794091319447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45959.794091319447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45959.794091319447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45959.794091319447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45959.794091319447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45959.794091319447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45959.794091319447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45959.794091319447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45959.794091319447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45959.794091319447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45959.794091319447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ref="G444:G507" ca="1" si="7">IFERROR(NOW()-F444,"-")</f>
        <v>45959.794091319447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45959.794091319447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45959.794091319447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45959.794091319447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45959.794091319447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45959.794091319447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45959.794091319447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45959.794091319447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45959.794091319447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45959.794091319447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45959.794091319447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45959.794091319447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45959.794091319447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45959.794091319447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45959.794091319447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45959.794091319447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45959.794091319447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45959.794091319447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45959.794091319447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45959.794091319447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45959.794091319447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45959.794091319447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45959.794091319447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45959.794091319447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45959.794091319447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45959.794091319447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45959.794091319447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45959.794091319447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45959.794091319447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45959.794091319447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45959.794091319447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45959.794091319447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45959.794091319447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45959.794091319447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45959.794091319447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45959.794091319447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45959.794091319447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45959.794091319447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45959.794091319447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45959.794091319447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45959.794091319447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45959.794091319447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45959.794091319447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45959.794091319447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45959.794091319447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45959.794091319447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45959.794091319447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45959.794091319447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45959.794091319447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45959.794091319447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45959.794091319447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45959.794091319447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45959.794091319447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45959.794091319447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45959.794091319447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45959.794091319447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45959.794091319447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45959.794091319447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45959.794091319447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45959.794091319447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45959.794091319447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45959.794091319447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45959.794091319447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45959.794091319447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ref="G508:G571" ca="1" si="8">IFERROR(NOW()-F508,"-")</f>
        <v>45959.794091319447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45959.794091319447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45959.794091319447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45959.794091319447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45959.794091319447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45959.794091319447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45959.794091319447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45959.794091319447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45959.794091319447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45959.794091319447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45959.794091319447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45959.794091319447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45959.794091319447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45959.794091319447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45959.794091319447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45959.794091319447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45959.794091319447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45959.794091319447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45959.794091319447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45959.794091319447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45959.794091319447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45959.794091319447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45959.794091319447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45959.794091319447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45959.794091319447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45959.794091319447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45959.794091319447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45959.794091319447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45959.794091319447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45959.794091319447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45959.794091319447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45959.794091319447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45959.794091319447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45959.794091319447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45959.794091319447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45959.794091319447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45959.794091319447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45959.794091319447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45959.794091319447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45959.794091319447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45959.794091319447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45959.794091319447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45959.794091319447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45959.794091319447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45959.794091319447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45959.794091319447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45959.794091319447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45959.794091319447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45959.794091319447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45959.794091319447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45959.794091319447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45959.794091319447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45959.794091319447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45959.794091319447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45959.794091319447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45959.794091319447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45959.794091319447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45959.794091319447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45959.794091319447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45959.794091319447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45959.794091319447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45959.794091319447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45959.794091319447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45959.794091319447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ref="G572:G635" ca="1" si="9">IFERROR(NOW()-F572,"-")</f>
        <v>45959.794091319447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45959.794091319447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45959.794091319447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45959.794091319447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45959.794091319447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45959.794091319447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45959.794091319447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45959.794091319447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45959.794091319447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45959.794091319447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45959.794091319447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45959.794091319447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45959.794091319447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45959.794091319447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45959.794091319447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45959.794091319447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45959.794091319447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45959.794091319447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45959.794091319447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45959.794091319447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45959.794091319447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45959.794091319447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45959.794091319447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45959.794091319447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45959.794091319447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45959.794091319447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45959.794091319447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45959.794091319447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45959.794091319447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45959.794091319447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45959.794091319447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45959.794091319447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45959.794091319447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45959.794091319447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45959.794091319447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45959.794091319447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45959.794091319447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45959.794091319447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45959.794091319447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45959.794091319447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45959.794091319447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45959.794091319447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45959.794091319447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45959.794091319447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45959.794091319447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45959.794091319447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45959.794091319447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45959.794091319447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45959.794091319447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45959.794091319447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45959.794091319447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45959.794091319447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45959.794091319447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45959.794091319447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45959.794091319447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45959.794091319447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45959.794091319447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45959.794091319447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45959.794091319447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45959.794091319447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45959.794091319447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45959.794091319447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45959.794091319447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45959.794091319447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ref="G636:G699" ca="1" si="10">IFERROR(NOW()-F636,"-")</f>
        <v>45959.794091319447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45959.794091319447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45959.794091319447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45959.794091319447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45959.794091319447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45959.794091319447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45959.794091319447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45959.794091319447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45959.794091319447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45959.794091319447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45959.794091319447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45959.794091319447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45959.794091319447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45959.794091319447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45959.794091319447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45959.794091319447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45959.794091319447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45959.794091319447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45959.794091319447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45959.794091319447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45959.794091319447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45959.794091319447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45959.794091319447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45959.794091319447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45959.794091319447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45959.794091319447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45959.794091319447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45959.794091319447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45959.794091319447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45959.794091319447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45959.794091319447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45959.794091319447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45959.794091319447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45959.794091319447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45959.794091319447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45959.794091319447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45959.794091319447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45959.794091319447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45959.794091319447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45959.794091319447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45959.794091319447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45959.794091319447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45959.794091319447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45959.794091319447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45959.794091319447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45959.794091319447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45959.794091319447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45959.794091319447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45959.794091319447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45959.794091319447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45959.794091319447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45959.794091319447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45959.794091319447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45959.794091319447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45959.794091319447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45959.794091319447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45959.794091319447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45959.794091319447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45959.794091319447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45959.794091319447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45959.794091319447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45959.794091319447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45959.794091319447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45959.794091319447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ref="G700:G763" ca="1" si="11">IFERROR(NOW()-F700,"-")</f>
        <v>45959.794091319447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45959.794091319447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45959.794091319447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45959.794091319447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45959.794091319447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45959.794091319447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45959.794091319447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45959.794091319447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45959.794091319447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45959.794091319447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45959.794091319447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45959.794091319447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45959.794091319447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45959.794091319447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45959.794091319447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45959.794091319447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45959.794091319447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45959.794091319447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45959.794091319447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45959.794091319447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45959.794091319447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45959.794091319447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45959.794091319447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45959.794091319447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45959.794091319447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45959.794091319447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45959.794091319447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45959.794091319447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45959.794091319447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45959.794091319447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45959.794091319447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45959.794091319447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45959.794091319447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45959.794091319447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45959.794091319447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45959.794091319447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45959.794091319447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45959.794091319447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45959.794091319447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45959.794091319447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45959.794091319447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45959.794091319447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45959.794091319447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45959.794091319447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45959.794091319447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45959.794091319447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45959.794091319447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45959.794091319447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45959.794091319447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45959.794091319447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45959.794091319447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45959.794091319447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45959.794091319447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45959.794091319447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45959.794091319447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45959.794091319447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45959.794091319447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45959.794091319447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45959.794091319447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45959.794091319447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45959.794091319447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45959.794091319447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45959.794091319447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45959.794091319447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ref="G764:G827" ca="1" si="12">IFERROR(NOW()-F764,"-")</f>
        <v>45959.794091319447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45959.794091319447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45959.794091319447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45959.794091319447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45959.794091319447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45959.794091319447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45959.794091319447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45959.794091319447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45959.794091319447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45959.794091319447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45959.794091319447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45959.794091319447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45959.794091319447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45959.794091550924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45959.794091550924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45959.794091550924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45959.794091550924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45959.794091550924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45959.794091550924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45959.794091550924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45959.794091550924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45959.794091550924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45959.794091550924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45959.794091550924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45959.794091550924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45959.794091550924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45959.794091550924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45959.794091550924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45959.794091550924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45959.794091550924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45959.794091550924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45959.794091550924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45959.794091550924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45959.794091550924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45959.794091550924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45959.794091550924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45959.794091550924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45959.794091550924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45959.794091550924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45959.794091550924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45959.794091550924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45959.794091550924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45959.794091550924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45959.794091550924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45959.794091550924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45959.794091550924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45959.794091550924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45959.794091550924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45959.794091550924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45959.794091550924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45959.794091550924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45959.794091550924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45959.794091550924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45959.794091550924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45959.794091550924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45959.794091550924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45959.794091550924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45959.794091550924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45959.794091550924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45959.794091550924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45959.794091550924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45959.794091550924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45959.794091550924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45959.794091550924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ref="G828:G891" ca="1" si="13">IFERROR(NOW()-F828,"-")</f>
        <v>45959.794091550924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45959.794091550924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45959.794091550924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45959.794091550924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45959.794091550924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45959.794091550924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45959.794091550924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45959.794091550924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45959.794091550924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45959.794091550924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45959.794091550924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45959.794091550924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45959.794091550924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45959.794091550924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45959.794091550924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45959.794091550924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45959.794091550924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45959.794091550924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45959.794091550924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45959.794091550924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45959.794091550924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45959.794091550924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45959.794091550924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45959.794091550924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45959.794091550924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45959.794091550924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45959.794091550924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45959.794091550924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45959.794091550924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45959.794091550924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45959.794091550924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45959.794091550924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45959.794091550924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45959.794091550924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45959.794091550924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45959.794091550924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45959.794091550924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45959.794091550924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45959.794091550924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45959.794091550924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45959.794091550924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45959.794091550924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45959.794091550924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45959.794091550924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45959.794091550924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45959.794091550924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45959.794091550924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45959.794091550924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45959.794091550924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45959.794091550924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45959.794091550924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45959.794091550924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45959.794091550924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45959.794091550924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45959.794091550924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45959.794091550924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45959.794091550924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45959.794091550924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45959.794091550924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45959.794091550924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45959.794091550924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45959.794091550924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45959.794091550924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45959.794091550924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ref="G892:G955" ca="1" si="14">IFERROR(NOW()-F892,"-")</f>
        <v>45959.794091550924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45959.794091550924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45959.794091550924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45959.794091550924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45959.794091550924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45959.794091550924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45959.794091550924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45959.794091550924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45959.794091550924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45959.794091550924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45959.794091550924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45959.794091550924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45959.794091550924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45959.794091550924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45959.794091550924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45959.794091550924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45959.794091550924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45959.794091550924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45959.794091550924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45959.794091550924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45959.794091550924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45959.794091550924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45959.794091550924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45959.794091550924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45959.794091550924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45959.794091550924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45959.794091550924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45959.794091550924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45959.794091550924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45959.794091550924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45959.794091550924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45959.794091550924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45959.794091550924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45959.794091550924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45959.794091550924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45959.794091550924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45959.794091550924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45959.794091550924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45959.794091550924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45959.794091550924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45959.794091550924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45959.794091550924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45959.794091550924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45959.794091550924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45959.794091550924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45959.794091550924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45959.794091550924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45959.794091550924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45959.794091550924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45959.794091550924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45959.794091550924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45959.794091550924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45959.794091550924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45959.794091550924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45959.794091550924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45959.794091550924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45959.794091550924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45959.794091550924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45959.794091550924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45959.794091550924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45959.794091550924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45959.794091550924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45959.794091550924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45959.794091550924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ref="G956:G1019" ca="1" si="15">IFERROR(NOW()-F956,"-")</f>
        <v>45959.794091550924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45959.794091550924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45959.794091550924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45959.794091550924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45959.794091550924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45959.794091550924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45959.794091550924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45959.794091550924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45959.794091550924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45959.794091550924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45959.794091550924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45959.794091550924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45959.794091550924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45959.794091550924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45959.794091550924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45959.794091550924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45959.794091550924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45959.794091550924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45959.794091550924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45959.794091550924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45959.794091550924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45959.794091550924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45959.794091550924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45959.794091550924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45959.794091550924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45959.794091550924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45959.794091550924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45959.794091550924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45959.794091550924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45959.794091550924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45959.794091550924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45959.794091550924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45959.794091550924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45959.794091550924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45959.794091550924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45959.794091550924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45959.794091550924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45959.794091550924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45959.794091550924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45959.794091550924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45959.794091550924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45959.794091550924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45959.794091550924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45959.794091550924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45959.794091550924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45959.794091550924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45959.794091550924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45959.794091550924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45959.794091550924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45959.794091550924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45959.794091550924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45959.794091550924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45959.794091550924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45959.794091550924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45959.794091550924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45959.794091550924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45959.794091550924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45959.794091550924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45959.794091550924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45959.794091550924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45959.794091550924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45959.794091550924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45959.794091550924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45959.794091550924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ref="G1020:G1083" ca="1" si="16">IFERROR(NOW()-F1020,"-")</f>
        <v>45959.794091550924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45959.794091550924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45959.794091550924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45959.794091550924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45959.794091550924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45959.794091550924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45959.794091550924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45959.794091550924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45959.794091550924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45959.794091550924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45959.794091550924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45959.794091550924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45959.794091550924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45959.794091550924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45959.794091550924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45959.794091550924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45959.794091550924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45959.794091550924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45959.794091550924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45959.794091550924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45959.794091550924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45959.794091550924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45959.794091550924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45959.794091550924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45959.794091550924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45959.794091550924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45959.794091550924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45959.794091550924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45959.794091550924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45959.794091550924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45959.794091550924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45959.794091550924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45959.794091550924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45959.794091550924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45959.794091550924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45959.794091550924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45959.794091550924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45959.794091550924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45959.794091550924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45959.794091550924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45959.794091550924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45959.794091550924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45959.794091550924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45959.794091550924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45959.794091550924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45959.794091550924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45959.794091550924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45959.794091550924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45959.794091550924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45959.794091550924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45959.794091550924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45959.794091550924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45959.794091550924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45959.794091550924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45959.794091550924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45959.794091550924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45959.794091550924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45959.794091550924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45959.794091550924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45959.794091550924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45959.794091550924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45959.794091550924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45959.794091550924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45959.794091550924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ref="G1084:G1098" ca="1" si="17">IFERROR(NOW()-F1084,"-")</f>
        <v>45959.794091550924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45959.794091550924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45959.794091550924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45959.794091550924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45959.794091550924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45959.794091550924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45959.794091550924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45959.794091550924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45959.794091550924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45959.794091550924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45959.794091550924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45959.794091550924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45959.794091550924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45959.794091550924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45959.794091550924</v>
      </c>
      <c r="H1098" s="22"/>
      <c r="I1098" s="19" t="str">
        <f>IFERROR(VLOOKUP(D1098,DB!A:F,6,0),"")</f>
        <v/>
      </c>
      <c r="J1098" s="18" t="str">
        <f>IFERROR(VLOOKUP(D1098,DB!A:G,7,0),"")</f>
        <v/>
      </c>
      <c r="K1098" s="46"/>
      <c r="L1098" s="23" t="str">
        <f>IFERROR(VLOOKUP(D1098,DB!A:I,9,0),"")</f>
        <v/>
      </c>
    </row>
  </sheetData>
  <dataValidations count="2">
    <dataValidation allowBlank="1" showInputMessage="1" showErrorMessage="1" sqref="E1" xr:uid="{5914219A-CB83-432D-936A-CC0CB6F3982A}"/>
    <dataValidation type="list" allowBlank="1" showInputMessage="1" showErrorMessage="1" sqref="E2:E109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7"/>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39115</v>
      </c>
      <c r="B2" s="94" t="str">
        <f>IFERROR(VLOOKUP(D2,DB!A:K,11,0),"")</f>
        <v>R4</v>
      </c>
      <c r="C2" s="97">
        <v>1</v>
      </c>
      <c r="D2" s="94" t="s">
        <v>35092</v>
      </c>
      <c r="E2" s="98" t="s">
        <v>39021</v>
      </c>
      <c r="F2" s="99">
        <v>45703.480717592596</v>
      </c>
      <c r="G2" s="100">
        <f ca="1">IFERROR(NOW()-F2,"")</f>
        <v>256.31337372685084</v>
      </c>
      <c r="H2" s="99">
        <v>45703.474768518521</v>
      </c>
      <c r="I2" s="99" t="str">
        <f>IFERROR(VLOOKUP(D2,DB!A:F,6,0),"")</f>
        <v>SCECO</v>
      </c>
      <c r="J2" s="99" t="str">
        <f>IFERROR(VLOOKUP(D2,DB!A:G,7,0),"")</f>
        <v>Dead</v>
      </c>
      <c r="K2" s="101" t="s">
        <v>39116</v>
      </c>
      <c r="L2" s="94" t="str">
        <f>IFERROR(VLOOKUP(D2,DB!A:I,9,0),"")</f>
        <v>Latis</v>
      </c>
    </row>
    <row r="3" spans="1:16" ht="15" customHeight="1">
      <c r="A3" s="119" t="s">
        <v>39117</v>
      </c>
      <c r="B3" s="119" t="str">
        <f>IFERROR(VLOOKUP(D3,DB!A:K,11,0),"")</f>
        <v>R4</v>
      </c>
      <c r="C3" s="120">
        <v>1</v>
      </c>
      <c r="D3" s="121" t="s">
        <v>39118</v>
      </c>
      <c r="E3" s="98" t="s">
        <v>39021</v>
      </c>
      <c r="F3" s="123">
        <v>45959.732627314814</v>
      </c>
      <c r="G3" s="124">
        <f ca="1">IFERROR(NOW()-F3,"")</f>
        <v>6.1464004633307923E-2</v>
      </c>
      <c r="H3" s="123">
        <v>45959.678969907407</v>
      </c>
      <c r="I3" s="119" t="str">
        <f>IFERROR(VLOOKUP(D3,DB!A:F,6,0),"")</f>
        <v>SCECO</v>
      </c>
      <c r="J3" s="119" t="str">
        <f>IFERROR(VLOOKUP(D3,DB!A:G,7,0),"")</f>
        <v>Dead</v>
      </c>
      <c r="K3" s="125" t="s">
        <v>39119</v>
      </c>
      <c r="L3" s="121" t="str">
        <f>IFERROR(VLOOKUP(D3,DB!A:I,9,0),"")</f>
        <v>Latis</v>
      </c>
    </row>
    <row r="4" spans="1:16" ht="15" customHeight="1">
      <c r="A4" s="119"/>
      <c r="B4" s="119" t="str">
        <f>IFERROR(VLOOKUP(D4,DB!A:K,11,0),"")</f>
        <v/>
      </c>
      <c r="C4" s="120"/>
      <c r="D4" s="121"/>
      <c r="E4" s="98"/>
      <c r="F4" s="123"/>
      <c r="G4" s="124">
        <f ca="1">IFERROR(NOW()-F4,"")</f>
        <v>45959.794091319447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45959.794091319447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45959.794091319447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45959.794091319447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45959.794091319447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45959.794091319447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45959.794091319447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45959.794091319447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45959.794091319447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98"/>
      <c r="F13" s="123"/>
      <c r="G13" s="124">
        <f ca="1">IFERROR(NOW()-F13,"")</f>
        <v>45959.794091319447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45959.794091319447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45959.794091319447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45959.794091319447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45959.794091319447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45959.794091319447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45959.794091319447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45959.794091319447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45959.794091319447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45959.794091319447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45959.794091319447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45959.794091319447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45959.794091319447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45959.794091319447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45959.794091319447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45959.794091319447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45959.794091319447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45959.794091319447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45959.794091319447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45959.794091319447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45959.794091319447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45959.794091319447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45959.794091319447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45959.794091319447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45959.794091319447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45959.794091319447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45959.794091319447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45959.794091319447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45959.794091319447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45959.794091319447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45959.794091319447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45959.794091319447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45959.794091319447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45959.794091319447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45959.794091319447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45959.794091319447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45959.794091319447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45959.794091319447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45959.794091319447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45959.794091319447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45959.794091319447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45959.794091319447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45959.794091319447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98"/>
      <c r="F56" s="123"/>
      <c r="G56" s="124">
        <f ca="1">IFERROR(NOW()-F56,"")</f>
        <v>45959.794091319447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98"/>
      <c r="F57" s="123"/>
      <c r="G57" s="124">
        <f ca="1">IFERROR(NOW()-F57,"")</f>
        <v>45959.794091319447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45959.794091319447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45959.794091319447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45959.794091319447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45959.794091319447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45959.794091319447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45959.794091319447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45959.794091319447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45959.794091319447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45959.794091319447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45959.794091319447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45959.794091319447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45959.794091319447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45959.794091319447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45959.794091319447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45959.794091319447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45959.794091319447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45959.794091319447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45959.794091319447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45959.794091319447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45959.794091319447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45959.794091319447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45959.794091319447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45959.794091319447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45959.794091319447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45959.794091319447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45959.794091319447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45959.794091319447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45959.794091319447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45959.794091319447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45959.794091319447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45959.794091319447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45959.794091319447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45959.794091319447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45959.794091319447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45959.794091319447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45959.794091319447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45959.794091319447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45959.794091319447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45959.794091319447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45959.794091319447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45959.794091319447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45959.794091319447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45959.794091319447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45959.794091319447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45959.794091319447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45959.794091319447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45959.794091319447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45959.794091319447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45959.794091319447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45959.794091319447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45959.794091319447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45959.794091319447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45959.794091319447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45959.794091319447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45959.794091319447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45959.794091319447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45959.794091319447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45959.794091319447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45959.794091319447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45959.794091319447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45959.794091319447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45959.794091319447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45959.794091319447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45959.794091319447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45959.794091319447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45959.794091319447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45959.794091319447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45959.794091319447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45959.794091319447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45959.794091319447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45959.794091319447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45959.794091319447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45959.794091319447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45959.794091319447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45959.794091319447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45959.794091319447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45959.794091319447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45959.794091319447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45959.794091319447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45959.794091319447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45959.794091319447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45959.794091319447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45959.794091319447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45959.794091319447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45959.794091319447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45959.794091319447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45959.794091319447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45959.794091319447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45959.794091319447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45959.794091319447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45959.794091319447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45959.794091319447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45959.794091319447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45959.794091319447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45959.794091319447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45959.794091319447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45959.794091319447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45959.794091319447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45959.794091319447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45959.794091319447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45959.794091319447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45959.794091319447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45959.794091319447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45959.794091319447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45959.794091319447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45959.794091319447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45959.794091319447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45959.794091319447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45959.794091319447</v>
      </c>
      <c r="H166" s="123"/>
      <c r="I166" s="119" t="str">
        <f>IFERROR(VLOOKUP(D166,DB!A:F,6,0),"")</f>
        <v/>
      </c>
      <c r="J166" s="119" t="str">
        <f>IFERROR(VLOOKUP(D166,DB!A:G,7,0),"")</f>
        <v/>
      </c>
      <c r="K166" s="125"/>
      <c r="L166" s="121" t="str">
        <f>IFERROR(VLOOKUP(D166,DB!A:I,9,0),"")</f>
        <v/>
      </c>
    </row>
    <row r="167" spans="1:12" ht="15" customHeight="1">
      <c r="A167" s="126"/>
      <c r="B167" s="126" t="str">
        <f>IFERROR(VLOOKUP(D167,DB!A:K,11,0),"")</f>
        <v/>
      </c>
      <c r="C167" s="127"/>
      <c r="D167" s="128"/>
      <c r="E167" s="129"/>
      <c r="F167" s="130"/>
      <c r="G167" s="131">
        <f ca="1">IFERROR(NOW()-F167,"")</f>
        <v>45959.794091319447</v>
      </c>
      <c r="H167" s="130"/>
      <c r="I167" s="126" t="str">
        <f>IFERROR(VLOOKUP(D167,DB!A:F,6,0),"")</f>
        <v/>
      </c>
      <c r="J167" s="126" t="str">
        <f>IFERROR(VLOOKUP(D167,DB!A:G,7,0),"")</f>
        <v/>
      </c>
      <c r="K167" s="132"/>
      <c r="L167" s="128" t="str">
        <f>IFERROR(VLOOKUP(D167,DB!A:I,9,0),"")</f>
        <v/>
      </c>
    </row>
  </sheetData>
  <dataValidations count="2">
    <dataValidation allowBlank="1" showInputMessage="1" showErrorMessage="1" sqref="E1" xr:uid="{A4F81451-56CC-4543-9497-104C4E44EE4B}"/>
    <dataValidation type="list" allowBlank="1" showInputMessage="1" showErrorMessage="1" sqref="E2:E5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9"/>
  <sheetViews>
    <sheetView workbookViewId="0">
      <selection activeCell="K7" sqref="K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39120</v>
      </c>
      <c r="B2" s="37" t="str">
        <f>IFERROR(VLOOKUP(D2,DB!A:K,11,0),"")</f>
        <v>R5</v>
      </c>
      <c r="C2" s="37">
        <v>3</v>
      </c>
      <c r="D2" s="118" t="s">
        <v>36011</v>
      </c>
      <c r="E2" s="37" t="s">
        <v>39021</v>
      </c>
      <c r="F2" s="38">
        <v>45891.832060185188</v>
      </c>
      <c r="G2" s="144">
        <f ca="1">IFERROR(NOW()-F2,"")</f>
        <v>67.962031134258723</v>
      </c>
      <c r="H2" s="38">
        <v>45891.790393518517</v>
      </c>
      <c r="I2" s="37" t="str">
        <f>IFERROR(VLOOKUP(D2,DB!A:F,6,0),"")</f>
        <v>Generator-SG</v>
      </c>
      <c r="J2" s="37" t="str">
        <f>IFERROR(VLOOKUP(D2,DB!A:G,7,0),"")</f>
        <v>Vandalized</v>
      </c>
      <c r="K2" s="37" t="s">
        <v>39121</v>
      </c>
      <c r="L2" s="37" t="str">
        <f>IFERROR(VLOOKUP(D2,DB!A:I,9,0),"")</f>
        <v>Latis</v>
      </c>
      <c r="M2" s="117"/>
    </row>
    <row r="3" spans="1:13" ht="30.75">
      <c r="A3" s="37" t="s">
        <v>39122</v>
      </c>
      <c r="B3" s="37" t="str">
        <f>IFERROR(VLOOKUP(D3,DB!A:K,11,0),"")</f>
        <v>R5</v>
      </c>
      <c r="C3" s="37">
        <v>1</v>
      </c>
      <c r="D3" s="37" t="s">
        <v>33268</v>
      </c>
      <c r="E3" s="37" t="s">
        <v>39106</v>
      </c>
      <c r="F3" s="38">
        <v>45926.188877314817</v>
      </c>
      <c r="G3" s="144">
        <f t="shared" ref="G3" ca="1" si="0">IFERROR(NOW()-F3,"")</f>
        <v>33.605214004630398</v>
      </c>
      <c r="H3" s="38">
        <v>45926.158159722225</v>
      </c>
      <c r="I3" s="37" t="str">
        <f>IFERROR(VLOOKUP(D3,DB!A:F,6,0),"")</f>
        <v>SCECO</v>
      </c>
      <c r="J3" s="37" t="str">
        <f>IFERROR(VLOOKUP(D3,DB!A:G,7,0),"")</f>
        <v>Good</v>
      </c>
      <c r="K3" s="37" t="s">
        <v>39123</v>
      </c>
      <c r="L3" s="37" t="str">
        <f>IFERROR(VLOOKUP(D3,DB!A:I,9,0),"")</f>
        <v>Latis</v>
      </c>
      <c r="M3" s="117"/>
    </row>
    <row r="4" spans="1:13" ht="48" customHeight="1">
      <c r="A4" s="152" t="s">
        <v>39124</v>
      </c>
      <c r="B4" s="152" t="str">
        <f>IFERROR(VLOOKUP(D4,DB!A:K,11,0),"")</f>
        <v>R5</v>
      </c>
      <c r="C4" s="152">
        <v>1</v>
      </c>
      <c r="D4" s="152" t="s">
        <v>34758</v>
      </c>
      <c r="E4" s="152" t="s">
        <v>39106</v>
      </c>
      <c r="F4" s="153">
        <v>45948.661111111112</v>
      </c>
      <c r="G4" s="154">
        <f ca="1">IFERROR(NOW()-F4,"")</f>
        <v>11.132980208334629</v>
      </c>
      <c r="H4" s="153">
        <v>45948.661111111112</v>
      </c>
      <c r="I4" s="152" t="str">
        <f>IFERROR(VLOOKUP(D4,DB!A:F,6,0),"")</f>
        <v>SCECO</v>
      </c>
      <c r="J4" s="152" t="str">
        <f>IFERROR(VLOOKUP(D4,DB!A:G,7,0),"")</f>
        <v>Dead</v>
      </c>
      <c r="K4" s="152" t="s">
        <v>39125</v>
      </c>
      <c r="L4" s="152" t="str">
        <f>IFERROR(VLOOKUP(D4,DB!A:I,9,0),"")</f>
        <v>Latis</v>
      </c>
    </row>
    <row r="5" spans="1:13" ht="15">
      <c r="A5" s="152" t="s">
        <v>39126</v>
      </c>
      <c r="B5" s="152" t="str">
        <f>IFERROR(VLOOKUP(D5,DB!A:K,11,0),"")</f>
        <v>R5</v>
      </c>
      <c r="C5" s="152">
        <v>1</v>
      </c>
      <c r="D5" s="152" t="s">
        <v>38224</v>
      </c>
      <c r="E5" s="152" t="s">
        <v>39106</v>
      </c>
      <c r="F5" s="153">
        <v>45959.68372685185</v>
      </c>
      <c r="G5" s="154">
        <f ca="1">IFERROR(NOW()-F5,"")</f>
        <v>0.11036446759680985</v>
      </c>
      <c r="H5" s="153">
        <v>45959.661168981482</v>
      </c>
      <c r="I5" s="152" t="str">
        <f>IFERROR(VLOOKUP(D5,DB!A:F,6,0),"")</f>
        <v>SCECO</v>
      </c>
      <c r="J5" s="152" t="str">
        <f>IFERROR(VLOOKUP(D5,DB!A:G,7,0),"")</f>
        <v>Haj Removal</v>
      </c>
      <c r="K5" s="152" t="s">
        <v>39127</v>
      </c>
      <c r="L5" s="152" t="str">
        <f>IFERROR(VLOOKUP(D5,DB!A:I,9,0),"")</f>
        <v>Latis</v>
      </c>
    </row>
    <row r="6" spans="1:13" ht="30.75">
      <c r="A6" s="152" t="s">
        <v>39128</v>
      </c>
      <c r="B6" s="152" t="str">
        <f>IFERROR(VLOOKUP(D6,DB!A:K,11,0),"")</f>
        <v>R5</v>
      </c>
      <c r="C6" s="152">
        <v>1</v>
      </c>
      <c r="D6" s="152" t="s">
        <v>38174</v>
      </c>
      <c r="E6" s="152" t="s">
        <v>39106</v>
      </c>
      <c r="F6" s="153" t="s">
        <v>24</v>
      </c>
      <c r="G6" s="154" t="str">
        <f ca="1">IFERROR(NOW()-F6,"")</f>
        <v/>
      </c>
      <c r="H6" s="153">
        <v>45959.661168981482</v>
      </c>
      <c r="I6" s="152" t="str">
        <f>IFERROR(VLOOKUP(D6,DB!A:F,6,0),"")</f>
        <v>SCECO</v>
      </c>
      <c r="J6" s="152" t="str">
        <f>IFERROR(VLOOKUP(D6,DB!A:G,7,0),"")</f>
        <v>Haj Removal</v>
      </c>
      <c r="K6" s="152" t="s">
        <v>39127</v>
      </c>
      <c r="L6" s="152" t="str">
        <f>IFERROR(VLOOKUP(D6,DB!A:I,9,0),"")</f>
        <v>Latis</v>
      </c>
    </row>
    <row r="7" spans="1:13" ht="30.75">
      <c r="A7" s="152" t="s">
        <v>39128</v>
      </c>
      <c r="B7" s="152" t="str">
        <f>IFERROR(VLOOKUP(D7,DB!A:K,11,0),"")</f>
        <v>R5</v>
      </c>
      <c r="C7" s="152">
        <v>2</v>
      </c>
      <c r="D7" s="152" t="s">
        <v>38159</v>
      </c>
      <c r="E7" s="152" t="s">
        <v>39106</v>
      </c>
      <c r="F7" s="153" t="s">
        <v>24</v>
      </c>
      <c r="G7" s="154" t="str">
        <f ca="1">IFERROR(NOW()-F7,"")</f>
        <v/>
      </c>
      <c r="H7" s="153">
        <v>45959.661168981482</v>
      </c>
      <c r="I7" s="152" t="str">
        <f>IFERROR(VLOOKUP(D7,DB!A:F,6,0),"")</f>
        <v>SCECO</v>
      </c>
      <c r="J7" s="152" t="str">
        <f>IFERROR(VLOOKUP(D7,DB!A:G,7,0),"")</f>
        <v>Haj Removal</v>
      </c>
      <c r="K7" s="152" t="s">
        <v>39129</v>
      </c>
      <c r="L7" s="152" t="str">
        <f>IFERROR(VLOOKUP(D7,DB!A:I,9,0),"")</f>
        <v>Latis</v>
      </c>
    </row>
    <row r="8" spans="1:13" ht="15">
      <c r="A8" s="152"/>
      <c r="B8" s="152" t="str">
        <f>IFERROR(VLOOKUP(D8,DB!A:K,11,0),"")</f>
        <v/>
      </c>
      <c r="C8" s="152"/>
      <c r="D8"/>
      <c r="E8" s="152"/>
      <c r="F8" s="153"/>
      <c r="G8" s="154">
        <f ca="1">IFERROR(NOW()-F8,"")</f>
        <v>45959.794091319447</v>
      </c>
      <c r="H8" s="153"/>
      <c r="I8" s="152" t="str">
        <f>IFERROR(VLOOKUP(D8,DB!A:F,6,0),"")</f>
        <v/>
      </c>
      <c r="J8" s="152" t="str">
        <f>IFERROR(VLOOKUP(D8,DB!A:G,7,0),"")</f>
        <v/>
      </c>
      <c r="K8" s="152"/>
      <c r="L8" s="152" t="str">
        <f>IFERROR(VLOOKUP(D8,DB!A:I,9,0),"")</f>
        <v/>
      </c>
    </row>
    <row r="9" spans="1:13" ht="15">
      <c r="A9" s="152"/>
      <c r="B9" s="152" t="str">
        <f>IFERROR(VLOOKUP(D9,DB!A:K,11,0),"")</f>
        <v/>
      </c>
      <c r="C9" s="152"/>
      <c r="D9"/>
      <c r="E9" s="152"/>
      <c r="F9" s="153"/>
      <c r="G9" s="154">
        <f ca="1">IFERROR(NOW()-F9,"")</f>
        <v>45959.794091319447</v>
      </c>
      <c r="H9" s="153"/>
      <c r="I9" s="152" t="str">
        <f>IFERROR(VLOOKUP(D9,DB!A:F,6,0),"")</f>
        <v/>
      </c>
      <c r="J9" s="152" t="str">
        <f>IFERROR(VLOOKUP(D9,DB!A:G,7,0),"")</f>
        <v/>
      </c>
      <c r="K9" s="152"/>
      <c r="L9" s="152" t="str">
        <f>IFERROR(VLOOKUP(D9,DB!A:I,9,0),"")</f>
        <v/>
      </c>
    </row>
    <row r="10" spans="1:13" ht="15.75">
      <c r="A10" s="152"/>
      <c r="B10" s="152" t="str">
        <f>IFERROR(VLOOKUP(D10,DB!A:K,11,0),"")</f>
        <v/>
      </c>
      <c r="C10" s="152"/>
      <c r="D10" s="169"/>
      <c r="E10" s="152"/>
      <c r="F10" s="153"/>
      <c r="G10" s="154">
        <f ca="1">IFERROR(NOW()-F10,"")</f>
        <v>45959.794091319447</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45959.794091319447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45959.794091319447</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45959.794091319447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45959.794091319447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45959.794091319447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45959.794091319447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45959.794091319447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45959.794091319447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45959.794091319447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45959.794091319447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45959.794091319447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45959.794091319447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45959.794091319447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45959.794091319447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45959.794091319447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45959.794091319447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45959.794091319447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45959.794091319447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45959.794091319447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45959.794091319447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45959.794091319447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45959.794091319447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45959.794091319447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45959.794091319447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45959.794091319447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45959.794091319447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45959.794091319447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45959.794091319447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45959.794091319447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45959.794091319447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45959.794091319447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45959.794091319447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45959.794091319447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45959.794091319447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45959.794091319447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45959.794091319447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45959.794091319447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45959.794091319447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45959.794091319447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45959.794091319447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45959.794091319447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45959.794091319447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45959.794091319447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45959.794091319447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45959.794091319447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45959.794091319447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45959.794091319447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45959.794091319447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45959.794091319447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45959.794091319447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45959.794091319447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45959.794091319447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45959.794091319447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45959.794091319447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45959.794091319447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45959.794091319447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45959.794091319447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45959.794091319447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45959.794091319447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45959.794091319447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45959.794091319447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45959.794091319447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45959.794091319447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45959.794091319447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45959.794091319447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45959.794091319447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45959.794091319447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45959.794091319447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45959.794091319447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45959.794091319447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45959.794091319447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45959.794091319447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45959.794091319447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45959.794091319447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45959.794091319447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45959.794091319447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45959.794091319447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45959.794091319447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45959.794091319447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45959.794091319447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45959.794091319447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45959.794091319447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45959.794091319447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45959.794091319447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45959.794091319447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45959.794091319447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45959.794091319447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45959.794091319447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45959.794091319447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45959.794091319447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45959.794091319447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45959.794091319447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45959.794091319447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45959.794091319447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45959.794091319447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45959.794091319447</v>
      </c>
      <c r="H106" s="153"/>
      <c r="I106" s="152" t="str">
        <f>IFERROR(VLOOKUP(D106,DB!A:F,6,0),"")</f>
        <v/>
      </c>
      <c r="J106" s="152" t="str">
        <f>IFERROR(VLOOKUP(D106,DB!A:G,7,0),"")</f>
        <v/>
      </c>
      <c r="K106" s="152"/>
      <c r="L106" s="152" t="str">
        <f>IFERROR(VLOOKUP(D106,DB!A:I,9,0),"")</f>
        <v/>
      </c>
    </row>
    <row r="107" spans="1:12" ht="15">
      <c r="A107" s="158"/>
      <c r="B107" s="158" t="str">
        <f>IFERROR(VLOOKUP(D107,DB!A:K,11,0),"")</f>
        <v/>
      </c>
      <c r="C107" s="158"/>
      <c r="D107" s="158"/>
      <c r="E107" s="158"/>
      <c r="F107" s="159"/>
      <c r="G107" s="160">
        <f ca="1">IFERROR(NOW()-F107,"")</f>
        <v>45959.794091319447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45959.794091319447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45959.794091319447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45959.794091319447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45959.794091319447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45959.794091319447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45959.794091319447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45959.794091319447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45959.794091319447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45959.794091319447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45959.794091319447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45959.794091319447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45959.794091319447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45959.794091319447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45959.794091319447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45959.794091319447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45959.794091319447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45959.794091319447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45959.794091319447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45959.794091319447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45959.794091319447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45959.794091319447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45959.794091319447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45959.794091319447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45959.794091319447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45959.794091319447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45959.794091319447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45959.794091319447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45959.794091319447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45959.794091319447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45959.794091319447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45959.794091319447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45959.794091319447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45959.794091319447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45959.794091319447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45959.794091319447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45959.794091319447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45959.794091319447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45959.794091319447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45959.794091319447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45959.794091319447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45959.794091319447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45959.794091319447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45959.794091319447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45959.794091319447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45959.794091319447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45959.794091319447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45959.794091319447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45959.794091319447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45959.794091319447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45959.794091319447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45959.794091319447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45959.794091319447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45959.794091319447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45959.794091319447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45959.794091319447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45959.794091319447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45959.794091319447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45959.794091319447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45959.794091319447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45959.794091319447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45959.794091319447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45959.794091319447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45959.794091319447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45959.794091319447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45959.794091319447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45959.794091319447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45959.794091319447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45959.794091319447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45959.794091319447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45959.794091319447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45959.794091319447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45959.794091319447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45959.794091319447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45959.794091319447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45959.794091319447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45959.794091319447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45959.794091319447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45959.794091319447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45959.794091319447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45959.794091319447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45959.794091319447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45959.794091319447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45959.794091319447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45959.794091319447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45959.794091319447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45959.794091319447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45959.794091319447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45959.794091319447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45959.794091319447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45959.794091319447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45959.794091319447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45959.794091319447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45959.794091319447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45959.794091319447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45959.794091319447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45959.794091319447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45959.794091319447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45959.794091319447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45959.794091319447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45959.794091319447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45959.794091319447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45959.794091319447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45959.794091319447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45959.794091319447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45959.794091319447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45959.794091319447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45959.794091319447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45959.794091319447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45959.794091319447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45959.794091319447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45959.794091319447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45959.794091319447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45959.794091319447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45959.794091319447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45959.794091319447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45959.794091319447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45959.794091319447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45959.794091319447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45959.794091319447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45959.794091319447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45959.794091319447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45959.794091319447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45959.794091319447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45959.794091319447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45959.794091319447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45959.794091319447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45959.794091319447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45959.794091319447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45959.794091319447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45959.794091319447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45959.794091319447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45959.794091319447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45959.794091319447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45959.794091319447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45959.794091319447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45959.794091319447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45959.794091319447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45959.794091319447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45959.794091319447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45959.794091319447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45959.794091319447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45959.794091319447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45959.794091319447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45959.794091319447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45959.794091319447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45959.794091319447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45959.794091319447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45959.794091319447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45959.794091319447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45959.794091319447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45959.794091319447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45959.794091319447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45959.794091319447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45959.794091319447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45959.794091319447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45959.794091319447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45959.794091319447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45959.794091319447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45959.794091319447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45959.794091319447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45959.794091319447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45959.794091319447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45959.794091319447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45959.794091319447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45959.794091319447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45959.794091319447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45959.794091319447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45959.794091319447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45959.794091319447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45959.794091319447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45959.794091319447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45959.794091319447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45959.794091319447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45959.794091319447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45959.794091319447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45959.794091319447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45959.794091319447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45959.794091319447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45959.794091319447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45959.794091319447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45959.794091319447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45959.794091319447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45959.794091319447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45959.794091319447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45959.794091319447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45959.794091319447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45959.794091319447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45959.794091319447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45959.794091319447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45959.794091319447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45959.794091319447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45959.794091319447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45959.794091319447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45959.794091319447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45959.794091319447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45959.794091319447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45959.794091319447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45959.794091319447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45959.794091319447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45959.794091319447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45959.794091319447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45959.794091319447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45959.794091319447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45959.794091319447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45959.794091319447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45959.794091319447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45959.794091319447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45959.794091319447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45959.794091319447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45959.794091319447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45959.794091319447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45959.794091319447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45959.794091319447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45959.794091319447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45959.794091319447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45959.794091319447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45959.794091319447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45959.794091319447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45959.794091319447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45959.794091319447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45959.794091319447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45959.794091319447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45959.794091319447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45959.794091319447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45959.794091319447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45959.794091319447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45959.794091319447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45959.794091319447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45959.794091319447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45959.794091319447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45959.794091319447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45959.794091319447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45959.794091319447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45959.794091319447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45959.794091319447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45959.794091319447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45959.794091319447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45959.794091319447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45959.794091319447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45959.794091319447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45959.794091319447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45959.794091319447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45959.794091319447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45959.794091319447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45959.794091319447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45959.794091319447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45959.794091319447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45959.794091319447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45959.794091319447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45959.794091319447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45959.794091319447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45959.794091319447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45959.794091319447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45959.794091319447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45959.794091319447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45959.794091319447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45959.794091319447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45959.794091319447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45959.794091319447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45959.794091319447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45959.794091319447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45959.794091319447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45959.794091319447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45959.794091319447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45959.794091319447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45959.794091319447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45959.794091319447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45959.794091319447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45959.794091319447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45959.794091319447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45959.794091319447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45959.794091319447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45959.794091319447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45959.794091319447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45959.794091319447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45959.794091319447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45959.794091319447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45959.794091319447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45959.794091319447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45959.794091319447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45959.794091319447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45959.794091319447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45959.794091319447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45959.794091319447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45959.794091319447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45959.794091319447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45959.794091319447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45959.794091319447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45959.794091319447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45959.794091319447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45959.794091319447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45959.794091319447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45959.794091319447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45959.794091319447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45959.794091319447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45959.794091319447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45959.794091319447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45959.794091319447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45959.794091319447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45959.794091319447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45959.794091319447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45959.794091319447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45959.794091319447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45959.794091319447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45959.794091319447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45959.794091319447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45959.794091319447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45959.794091319447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45959.794091319447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45959.794091319447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45959.794091319447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45959.794091319447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45959.794091319447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45959.794091319447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45959.794091319447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45959.794091319447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45959.794091319447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45959.794091319447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45959.794091319447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45959.794091319447</v>
      </c>
      <c r="H427" s="159"/>
      <c r="I427" s="158" t="str">
        <f>IFERROR(VLOOKUP(D427,DB!A:F,6,0),"")</f>
        <v/>
      </c>
      <c r="J427" s="158" t="str">
        <f>IFERROR(VLOOKUP(D427,DB!A:G,7,0),"")</f>
        <v/>
      </c>
      <c r="K427" s="158"/>
      <c r="L427" s="158" t="str">
        <f>IFERROR(VLOOKUP(D427,DB!A:I,9,0),"")</f>
        <v/>
      </c>
    </row>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7" ht="15"/>
    <row r="538" ht="15"/>
    <row r="540" ht="15"/>
    <row r="541" ht="15"/>
    <row r="542" ht="15"/>
    <row r="543" ht="15"/>
    <row r="545" ht="15"/>
    <row r="546" ht="15"/>
    <row r="553" ht="15"/>
    <row r="554" ht="15"/>
    <row r="555" ht="15"/>
    <row r="556" ht="15"/>
    <row r="557" ht="15"/>
    <row r="558" ht="15"/>
    <row r="561" ht="15"/>
    <row r="562" ht="15"/>
    <row r="563" ht="15"/>
    <row r="564" ht="15"/>
    <row r="565" ht="15"/>
    <row r="566" ht="15"/>
    <row r="567" ht="15"/>
    <row r="568" ht="15"/>
    <row r="569" ht="15"/>
    <row r="570" ht="15"/>
    <row r="571" ht="15"/>
    <row r="572"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8" ht="15"/>
    <row r="629" ht="15"/>
    <row r="666" ht="15"/>
    <row r="667" ht="15"/>
    <row r="668" ht="15"/>
    <row r="669" ht="15"/>
    <row r="670" ht="15"/>
    <row r="671" ht="15"/>
    <row r="672" ht="15"/>
    <row r="673" ht="15"/>
    <row r="674" ht="15"/>
    <row r="675"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6" ht="15"/>
    <row r="757" ht="15"/>
    <row r="758" ht="15"/>
    <row r="760" ht="15"/>
    <row r="761"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4" ht="15"/>
    <row r="795" ht="15"/>
    <row r="965" ht="15"/>
    <row r="966" ht="15"/>
    <row r="967" ht="15"/>
    <row r="968" ht="15"/>
    <row r="969" ht="15"/>
    <row r="970" ht="15"/>
    <row r="976" ht="15"/>
    <row r="977" ht="15"/>
    <row r="978" ht="15"/>
    <row r="979" ht="15"/>
    <row r="980" ht="15"/>
    <row r="981" ht="15"/>
    <row r="982"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3" ht="15"/>
    <row r="1034" ht="15"/>
    <row r="1040" ht="15"/>
    <row r="1041" ht="15"/>
    <row r="1043" ht="15"/>
    <row r="1044" ht="15"/>
    <row r="1045" ht="15"/>
    <row r="1046" ht="15"/>
    <row r="1047" ht="15"/>
    <row r="1048" ht="15"/>
    <row r="1049" ht="15"/>
    <row r="1051" ht="15"/>
    <row r="1052" ht="15"/>
    <row r="1053"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2" ht="15"/>
    <row r="1123" ht="15"/>
    <row r="1124" ht="15"/>
    <row r="1125" ht="15"/>
    <row r="1126" ht="15"/>
    <row r="1127" ht="15"/>
    <row r="1128" ht="15"/>
    <row r="1129" ht="15"/>
    <row r="1130" ht="15"/>
    <row r="1131" ht="15"/>
    <row r="1132" ht="15"/>
    <row r="1133" ht="15"/>
    <row r="1134" ht="15"/>
    <row r="1135" ht="15"/>
    <row r="1137" ht="15"/>
    <row r="1138" ht="15"/>
    <row r="1139" ht="15"/>
    <row r="1140" ht="15"/>
    <row r="1141" ht="15"/>
    <row r="1142" ht="15"/>
    <row r="1143" ht="15"/>
    <row r="1144" ht="15"/>
    <row r="1145" ht="15"/>
    <row r="1146" ht="15"/>
    <row r="1147" ht="15"/>
    <row r="1148"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1" ht="15"/>
    <row r="1172" ht="15"/>
    <row r="1173" ht="15"/>
    <row r="1174" ht="15"/>
    <row r="1175" ht="15"/>
    <row r="1176" ht="15"/>
    <row r="1177" ht="15"/>
    <row r="1178" ht="15"/>
    <row r="1179" ht="15"/>
    <row r="1180" ht="15"/>
    <row r="1188" ht="15"/>
    <row r="1189" ht="15"/>
    <row r="1192" ht="15"/>
    <row r="1193" ht="15"/>
    <row r="1194" ht="15"/>
    <row r="1195" ht="15"/>
    <row r="1196" ht="15"/>
    <row r="1197" ht="15"/>
    <row r="1198" ht="15"/>
    <row r="1199" ht="15"/>
    <row r="1202" ht="15"/>
    <row r="1203" ht="15"/>
    <row r="1204" ht="15"/>
    <row r="1205" ht="15"/>
    <row r="1206" ht="15"/>
    <row r="1207" ht="15"/>
    <row r="1208" ht="15"/>
    <row r="1209" ht="15"/>
    <row r="1210" ht="15"/>
    <row r="1211" ht="15"/>
    <row r="1212" ht="15"/>
    <row r="1213" ht="15"/>
    <row r="1215" ht="15"/>
    <row r="1216" ht="15"/>
    <row r="1217" ht="15"/>
    <row r="1220" ht="15"/>
    <row r="1222" ht="15"/>
    <row r="1224" ht="15"/>
    <row r="1227" ht="15"/>
    <row r="1228" ht="15"/>
    <row r="1229" ht="15"/>
    <row r="1231" ht="15"/>
    <row r="1233" ht="15"/>
    <row r="1234" ht="15"/>
    <row r="1235" ht="15"/>
    <row r="1236" ht="15"/>
    <row r="1237" ht="15"/>
    <row r="1239" ht="15"/>
    <row r="1240" ht="15"/>
    <row r="1241" ht="15"/>
    <row r="1242" ht="15"/>
    <row r="1244" ht="15"/>
    <row r="1246" ht="15"/>
    <row r="1247" ht="15"/>
    <row r="1249" ht="15"/>
    <row r="1250" ht="15"/>
    <row r="1251" ht="15"/>
    <row r="1252" ht="15"/>
    <row r="1254" ht="15"/>
    <row r="1256" ht="15"/>
    <row r="1257" ht="15"/>
    <row r="1258" ht="15"/>
    <row r="1259" ht="15"/>
    <row r="1261" ht="15"/>
    <row r="1262" ht="15"/>
    <row r="1263" ht="15"/>
    <row r="1264" ht="15"/>
    <row r="1265" ht="15"/>
    <row r="1266" ht="15"/>
    <row r="1267" ht="15"/>
    <row r="1270" ht="15"/>
    <row r="1272" ht="15"/>
    <row r="1273" ht="15"/>
    <row r="1274" ht="15"/>
    <row r="1275" ht="15"/>
    <row r="1276" ht="15"/>
    <row r="1277" ht="15"/>
    <row r="1278" ht="15"/>
    <row r="1279" ht="15"/>
    <row r="1282" ht="15"/>
    <row r="1283" ht="15"/>
    <row r="1285" ht="15"/>
    <row r="1287" ht="15"/>
    <row r="1288" ht="15"/>
    <row r="1289" ht="15"/>
    <row r="1290" ht="15"/>
    <row r="1291" ht="15"/>
    <row r="1295" ht="15"/>
    <row r="1296" ht="15"/>
    <row r="1298" ht="15"/>
    <row r="1299" ht="15"/>
  </sheetData>
  <dataValidations count="2">
    <dataValidation allowBlank="1" showInputMessage="1" showErrorMessage="1" sqref="E1" xr:uid="{920C6338-E771-4DAE-8C89-92A9093EA4DE}"/>
    <dataValidation type="list" allowBlank="1" showInputMessage="1" showErrorMessage="1" sqref="E2:E42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R6</v>
      </c>
      <c r="C2" s="105"/>
      <c r="D2" s="103" t="s">
        <v>34620</v>
      </c>
      <c r="E2" s="106" t="s">
        <v>39021</v>
      </c>
      <c r="F2" s="107"/>
      <c r="G2" s="77">
        <f ca="1">IFERROR(NOW()-F2,"-")</f>
        <v>45959.794091319447</v>
      </c>
      <c r="H2" s="107"/>
      <c r="I2" s="103" t="str">
        <f>IFERROR(VLOOKUP(D2,DB!A:F,6,0),"")</f>
        <v>SCECO</v>
      </c>
      <c r="J2" s="102" t="str">
        <f>IFERROR(VLOOKUP(D2,DB!A:G,7,0),"")</f>
        <v>Good</v>
      </c>
      <c r="K2" s="108" t="s">
        <v>39130</v>
      </c>
      <c r="L2" s="109" t="str">
        <f>IFERROR(VLOOKUP(D2,DB!A:I,9,0),"")</f>
        <v>Latis</v>
      </c>
    </row>
    <row r="3" spans="1:16383" ht="31.5" customHeight="1">
      <c r="A3" s="104" t="s">
        <v>39131</v>
      </c>
      <c r="B3" s="103" t="str">
        <f>IFERROR(VLOOKUP(D3,DB!A:K,11,0),"")</f>
        <v>R6</v>
      </c>
      <c r="C3" s="105"/>
      <c r="D3" s="103" t="s">
        <v>39006</v>
      </c>
      <c r="E3" s="106" t="s">
        <v>39021</v>
      </c>
      <c r="F3" s="107">
        <v>45959.716307870367</v>
      </c>
      <c r="G3" s="77">
        <f ca="1">IFERROR(NOW()-F3,"-")</f>
        <v>7.7783449080015998E-2</v>
      </c>
      <c r="H3" s="107">
        <v>45959.541747685187</v>
      </c>
      <c r="I3" s="103" t="str">
        <f>IFERROR(VLOOKUP(D3,DB!A:F,6,0),"")</f>
        <v>SCECO-Rental-Genset</v>
      </c>
      <c r="J3" s="102" t="str">
        <f>IFERROR(VLOOKUP(D3,DB!A:G,7,0),"")</f>
        <v>In progress</v>
      </c>
      <c r="K3" s="108"/>
      <c r="L3" s="109" t="str">
        <f>IFERROR(VLOOKUP(D3,DB!A:I,9,0),"")</f>
        <v>Latis</v>
      </c>
    </row>
    <row r="4" spans="1:16383" ht="31.5" customHeight="1">
      <c r="A4" s="104"/>
      <c r="B4" s="103" t="str">
        <f>IFERROR(VLOOKUP(D4,DB!A:K,11,0),"")</f>
        <v/>
      </c>
      <c r="C4" s="105"/>
      <c r="D4" s="171"/>
      <c r="E4" s="106"/>
      <c r="F4" s="107"/>
      <c r="G4" s="77">
        <f ca="1">IFERROR(NOW()-F4,"-")</f>
        <v>45959.794091319447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45959.794091319447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45959.794091319447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45959.794091319447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45959.794091319447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45959.794091319447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45959.794091319447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45959.794091319447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45959.794091319447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45959.794091319447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45959.794091319447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45959.794091319447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45959.794091319447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45959.794091319447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45959.794091319447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45959.794091319447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45959.794091319447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45959.794091319447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45959.794091319447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45959.794091319447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45959.794091319447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45959.794091319447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45959.794091319447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45959.794091319447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45959.794091319447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45959.794091319447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45959.794091319447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45959.794091319447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45959.794091319447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45959.794091319447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45959.794091319447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45959.794091319447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45959.794091319447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45959.794091319447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45959.794091319447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45959.794091319447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45959.794091319447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45959.794091319447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45959.794091319447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45959.794091319447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45959.794091319447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45959.794091319447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45959.794091319447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45959.794091319447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45959.794091319447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45959.794091319447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45959.794091319447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45959.794091319447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45959.794091319447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45959.794091319447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45959.794091319447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45959.794091319447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45959.794091319447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45959.794091319447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45959.794091319447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45959.794091319447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45959.794091319447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45959.794091319447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45959.794091319447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45959.794091319447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45959.794091319447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45959.794091319447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45959.794091319447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45959.794091319447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45959.794091319447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45959.794091319447</v>
      </c>
      <c r="H69" s="107"/>
      <c r="I69" s="103" t="str">
        <f>IFERROR(VLOOKUP(D69,DB!A:F,6,0),"")</f>
        <v/>
      </c>
      <c r="J69" s="102" t="str">
        <f>IFERROR(VLOOKUP(D69,DB!A:G,7,0),"")</f>
        <v/>
      </c>
      <c r="K69" s="108"/>
      <c r="L69" s="109" t="str">
        <f>IFERROR(VLOOKUP(D69,DB!A:I,9,0),"")</f>
        <v/>
      </c>
    </row>
  </sheetData>
  <dataValidations count="2">
    <dataValidation allowBlank="1" showInputMessage="1" showErrorMessage="1" sqref="E1" xr:uid="{380493DB-286A-4683-AF55-C78F04945A49}"/>
    <dataValidation type="list" allowBlank="1" showInputMessage="1" showErrorMessage="1" sqref="E2:E6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2025-10-29T16:03:42Z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